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erham\Desktop\"/>
    </mc:Choice>
  </mc:AlternateContent>
  <bookViews>
    <workbookView xWindow="0" yWindow="0" windowWidth="19440" windowHeight="13020" activeTab="1"/>
  </bookViews>
  <sheets>
    <sheet name="Баланс ЭЭ" sheetId="1" r:id="rId1"/>
    <sheet name="Баланс Мощности" sheetId="2" r:id="rId2"/>
  </sheets>
  <externalReferences>
    <externalReference r:id="rId3"/>
    <externalReference r:id="rId4"/>
    <externalReference r:id="rId5"/>
  </externalReferences>
  <definedNames>
    <definedName name="anscount" hidden="1">1</definedName>
    <definedName name="god">[1]Титульный!$H$9</definedName>
    <definedName name="NDS">[1]TECHSHEET!$R$5</definedName>
    <definedName name="RESOURCE_IDENTIFIER">[1]TECHSHEET!$H$23</definedName>
    <definedName name="SAPBEXrevision" hidden="1">1</definedName>
    <definedName name="SAPBEXsysID" hidden="1">"BW2"</definedName>
    <definedName name="SAPBEXwbID" hidden="1">"479GSPMTNK9HM4ZSIVE5K2SH6"</definedName>
    <definedName name="VDET">[1]Титульный!$H$19</definedName>
    <definedName name="_xlnm.Print_Titles" localSheetId="1">'Баланс Мощности'!$A:$C</definedName>
    <definedName name="_xlnm.Print_Titles" localSheetId="0">'Баланс ЭЭ'!$A:$C</definedName>
    <definedName name="_xlnm.Print_Area" localSheetId="0">'Баланс ЭЭ'!$A$1:$R$94</definedName>
    <definedName name="Стоим_ОС">[2]Скрытый!$P$70:$P$71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2" l="1"/>
  <c r="E65" i="2"/>
  <c r="E38" i="2"/>
  <c r="E46" i="2"/>
  <c r="G46" i="2"/>
  <c r="E41" i="2"/>
  <c r="G41" i="2"/>
  <c r="E14" i="2"/>
  <c r="G23" i="2"/>
  <c r="G64" i="1"/>
  <c r="E64" i="1"/>
  <c r="L66" i="1"/>
  <c r="I64" i="1"/>
  <c r="E38" i="1"/>
  <c r="G44" i="1"/>
  <c r="D44" i="1"/>
  <c r="E44" i="1"/>
  <c r="E45" i="1"/>
  <c r="G82" i="2" l="1"/>
  <c r="G81" i="1" l="1"/>
  <c r="G80" i="1"/>
  <c r="E80" i="1"/>
  <c r="G81" i="2" l="1"/>
  <c r="E81" i="2"/>
  <c r="G17" i="2"/>
  <c r="E17" i="2"/>
  <c r="G23" i="1"/>
  <c r="G17" i="1"/>
  <c r="E17" i="1"/>
  <c r="E14" i="1"/>
  <c r="H76" i="2" l="1"/>
  <c r="H77" i="2" s="1"/>
  <c r="G76" i="2"/>
  <c r="G77" i="2" s="1"/>
  <c r="F76" i="2"/>
  <c r="F77" i="2" s="1"/>
  <c r="E76" i="2"/>
  <c r="E77" i="2" s="1"/>
  <c r="R46" i="1"/>
  <c r="P46" i="1"/>
  <c r="P44" i="1" s="1"/>
  <c r="R45" i="1"/>
  <c r="Q45" i="1"/>
  <c r="P45" i="1"/>
  <c r="O45" i="1"/>
  <c r="M46" i="1"/>
  <c r="M44" i="1" s="1"/>
  <c r="M31" i="1" s="1"/>
  <c r="K46" i="1"/>
  <c r="M45" i="1"/>
  <c r="L45" i="1"/>
  <c r="K45" i="1"/>
  <c r="I45" i="1" s="1"/>
  <c r="J45" i="1"/>
  <c r="H46" i="1"/>
  <c r="F46" i="1"/>
  <c r="H45" i="1"/>
  <c r="G45" i="1"/>
  <c r="F45" i="1"/>
  <c r="R46" i="2"/>
  <c r="N45" i="2"/>
  <c r="K44" i="2"/>
  <c r="F44" i="2"/>
  <c r="G44" i="2"/>
  <c r="D45" i="2"/>
  <c r="I45" i="2"/>
  <c r="N43" i="2"/>
  <c r="I43" i="2"/>
  <c r="D43" i="2"/>
  <c r="N41" i="2"/>
  <c r="D41" i="2"/>
  <c r="N40" i="2"/>
  <c r="D40" i="2"/>
  <c r="N39" i="2"/>
  <c r="D39" i="2"/>
  <c r="N38" i="2"/>
  <c r="D38" i="2"/>
  <c r="N37" i="2"/>
  <c r="I37" i="2"/>
  <c r="D37" i="2"/>
  <c r="P34" i="2"/>
  <c r="P32" i="2" s="1"/>
  <c r="K34" i="2"/>
  <c r="K31" i="2" s="1"/>
  <c r="F34" i="2"/>
  <c r="F31" i="2" s="1"/>
  <c r="F42" i="2" s="1"/>
  <c r="P31" i="2"/>
  <c r="P42" i="2" s="1"/>
  <c r="O31" i="2"/>
  <c r="E31" i="2"/>
  <c r="E42" i="2" s="1"/>
  <c r="N23" i="2"/>
  <c r="I23" i="2"/>
  <c r="D23" i="2"/>
  <c r="N21" i="2"/>
  <c r="I21" i="2"/>
  <c r="D21" i="2"/>
  <c r="R20" i="2"/>
  <c r="P20" i="2"/>
  <c r="M20" i="2"/>
  <c r="K20" i="2"/>
  <c r="H20" i="2"/>
  <c r="F20" i="2"/>
  <c r="N19" i="2"/>
  <c r="I19" i="2"/>
  <c r="D19" i="2"/>
  <c r="N17" i="2"/>
  <c r="I17" i="2"/>
  <c r="D17" i="2"/>
  <c r="N16" i="2"/>
  <c r="I16" i="2"/>
  <c r="D16" i="2"/>
  <c r="N15" i="2"/>
  <c r="I15" i="2"/>
  <c r="D15" i="2"/>
  <c r="N14" i="2"/>
  <c r="I14" i="2"/>
  <c r="D14" i="2"/>
  <c r="N13" i="2"/>
  <c r="I13" i="2"/>
  <c r="D13" i="2"/>
  <c r="P10" i="2"/>
  <c r="P8" i="2" s="1"/>
  <c r="K10" i="2"/>
  <c r="K8" i="2" s="1"/>
  <c r="F10" i="2"/>
  <c r="F8" i="2" s="1"/>
  <c r="O7" i="2"/>
  <c r="O18" i="2" s="1"/>
  <c r="J7" i="2"/>
  <c r="E7" i="2"/>
  <c r="E18" i="2" s="1"/>
  <c r="J95" i="2"/>
  <c r="O95" i="2"/>
  <c r="J77" i="2"/>
  <c r="R94" i="2"/>
  <c r="R95" i="2" s="1"/>
  <c r="Q94" i="2"/>
  <c r="Q95" i="2" s="1"/>
  <c r="P94" i="2"/>
  <c r="P95" i="2" s="1"/>
  <c r="O94" i="2"/>
  <c r="M94" i="2"/>
  <c r="M95" i="2" s="1"/>
  <c r="L94" i="2"/>
  <c r="L95" i="2" s="1"/>
  <c r="K94" i="2"/>
  <c r="K95" i="2" s="1"/>
  <c r="J94" i="2"/>
  <c r="H94" i="2"/>
  <c r="H95" i="2" s="1"/>
  <c r="G94" i="2"/>
  <c r="G95" i="2" s="1"/>
  <c r="F94" i="2"/>
  <c r="F95" i="2" s="1"/>
  <c r="E94" i="2"/>
  <c r="E95" i="2" s="1"/>
  <c r="N93" i="2"/>
  <c r="I93" i="2"/>
  <c r="D93" i="2"/>
  <c r="N92" i="2"/>
  <c r="I92" i="2"/>
  <c r="D92" i="2"/>
  <c r="N91" i="2"/>
  <c r="I91" i="2"/>
  <c r="D91" i="2"/>
  <c r="N90" i="2"/>
  <c r="I90" i="2"/>
  <c r="I94" i="2" s="1"/>
  <c r="I95" i="2" s="1"/>
  <c r="D90" i="2"/>
  <c r="R85" i="2"/>
  <c r="R86" i="2" s="1"/>
  <c r="Q85" i="2"/>
  <c r="P85" i="2"/>
  <c r="P86" i="2" s="1"/>
  <c r="O85" i="2"/>
  <c r="M85" i="2"/>
  <c r="M86" i="2" s="1"/>
  <c r="L85" i="2"/>
  <c r="K85" i="2"/>
  <c r="K86" i="2" s="1"/>
  <c r="J85" i="2"/>
  <c r="H85" i="2"/>
  <c r="H86" i="2" s="1"/>
  <c r="G85" i="2"/>
  <c r="F85" i="2"/>
  <c r="F86" i="2" s="1"/>
  <c r="E85" i="2"/>
  <c r="N84" i="2"/>
  <c r="I84" i="2"/>
  <c r="D84" i="2"/>
  <c r="N83" i="2"/>
  <c r="I83" i="2"/>
  <c r="D83" i="2"/>
  <c r="N82" i="2"/>
  <c r="I82" i="2"/>
  <c r="D82" i="2"/>
  <c r="N81" i="2"/>
  <c r="I81" i="2"/>
  <c r="D81" i="2"/>
  <c r="R76" i="2"/>
  <c r="R77" i="2" s="1"/>
  <c r="Q76" i="2"/>
  <c r="Q77" i="2" s="1"/>
  <c r="P76" i="2"/>
  <c r="P77" i="2" s="1"/>
  <c r="O76" i="2"/>
  <c r="O77" i="2" s="1"/>
  <c r="M76" i="2"/>
  <c r="M77" i="2" s="1"/>
  <c r="L76" i="2"/>
  <c r="L77" i="2" s="1"/>
  <c r="K76" i="2"/>
  <c r="K77" i="2" s="1"/>
  <c r="J76" i="2"/>
  <c r="N75" i="2"/>
  <c r="I75" i="2"/>
  <c r="D75" i="2"/>
  <c r="N74" i="2"/>
  <c r="I74" i="2"/>
  <c r="D74" i="2"/>
  <c r="N73" i="2"/>
  <c r="I73" i="2"/>
  <c r="D73" i="2"/>
  <c r="N72" i="2"/>
  <c r="I72" i="2"/>
  <c r="I76" i="2" s="1"/>
  <c r="D72" i="2"/>
  <c r="G66" i="1"/>
  <c r="F66" i="1"/>
  <c r="E66" i="1"/>
  <c r="N23" i="1"/>
  <c r="I23" i="1"/>
  <c r="D23" i="1"/>
  <c r="N21" i="1"/>
  <c r="I21" i="1"/>
  <c r="D21" i="1"/>
  <c r="R20" i="1"/>
  <c r="R7" i="1" s="1"/>
  <c r="P20" i="1"/>
  <c r="M20" i="1"/>
  <c r="M7" i="1" s="1"/>
  <c r="K20" i="1"/>
  <c r="H20" i="1"/>
  <c r="H7" i="1" s="1"/>
  <c r="H24" i="1" s="1"/>
  <c r="F20" i="1"/>
  <c r="N19" i="1"/>
  <c r="I19" i="1"/>
  <c r="D19" i="1"/>
  <c r="N17" i="1"/>
  <c r="I17" i="1"/>
  <c r="D17" i="1"/>
  <c r="N16" i="1"/>
  <c r="I16" i="1"/>
  <c r="D16" i="1"/>
  <c r="N15" i="1"/>
  <c r="I15" i="1"/>
  <c r="D15" i="1"/>
  <c r="N14" i="1"/>
  <c r="I14" i="1"/>
  <c r="D14" i="1"/>
  <c r="N13" i="1"/>
  <c r="I13" i="1"/>
  <c r="D13" i="1"/>
  <c r="P8" i="1"/>
  <c r="P7" i="1" s="1"/>
  <c r="K8" i="1"/>
  <c r="K7" i="1" s="1"/>
  <c r="F8" i="1"/>
  <c r="F7" i="1" s="1"/>
  <c r="O7" i="1"/>
  <c r="J7" i="1"/>
  <c r="E7" i="1"/>
  <c r="E18" i="1" s="1"/>
  <c r="F44" i="1"/>
  <c r="N43" i="1"/>
  <c r="I43" i="1"/>
  <c r="D43" i="1"/>
  <c r="N41" i="1"/>
  <c r="I41" i="1"/>
  <c r="D41" i="1"/>
  <c r="N40" i="1"/>
  <c r="I40" i="1"/>
  <c r="D40" i="1"/>
  <c r="N39" i="1"/>
  <c r="I39" i="1"/>
  <c r="D39" i="1"/>
  <c r="N38" i="1"/>
  <c r="I38" i="1"/>
  <c r="D38" i="1"/>
  <c r="N37" i="1"/>
  <c r="I37" i="1"/>
  <c r="D37" i="1"/>
  <c r="P32" i="1"/>
  <c r="P31" i="1" s="1"/>
  <c r="K32" i="1"/>
  <c r="K31" i="1" s="1"/>
  <c r="F32" i="1"/>
  <c r="F31" i="1" s="1"/>
  <c r="O31" i="1"/>
  <c r="J31" i="1"/>
  <c r="J42" i="1" s="1"/>
  <c r="E31" i="1"/>
  <c r="E42" i="1" s="1"/>
  <c r="L11" i="1" l="1"/>
  <c r="N76" i="2"/>
  <c r="N94" i="2"/>
  <c r="D31" i="2"/>
  <c r="D44" i="2" s="1"/>
  <c r="F32" i="2"/>
  <c r="D45" i="1"/>
  <c r="H44" i="1"/>
  <c r="H31" i="1" s="1"/>
  <c r="H36" i="1" s="1"/>
  <c r="H32" i="1" s="1"/>
  <c r="R44" i="1"/>
  <c r="R31" i="1" s="1"/>
  <c r="R42" i="1" s="1"/>
  <c r="Q11" i="1"/>
  <c r="P24" i="1" s="1"/>
  <c r="K44" i="1"/>
  <c r="F7" i="2"/>
  <c r="G11" i="2" s="1"/>
  <c r="K32" i="2"/>
  <c r="I77" i="2"/>
  <c r="P7" i="2"/>
  <c r="D7" i="2"/>
  <c r="D20" i="2" s="1"/>
  <c r="N77" i="2"/>
  <c r="N95" i="2"/>
  <c r="D76" i="2"/>
  <c r="D77" i="2" s="1"/>
  <c r="D94" i="2"/>
  <c r="D95" i="2" s="1"/>
  <c r="N7" i="2"/>
  <c r="N18" i="2" s="1"/>
  <c r="N45" i="1"/>
  <c r="G22" i="2"/>
  <c r="G20" i="2" s="1"/>
  <c r="Q22" i="2"/>
  <c r="Q86" i="2" s="1"/>
  <c r="O22" i="2"/>
  <c r="O86" i="2" s="1"/>
  <c r="E22" i="2"/>
  <c r="E86" i="2" s="1"/>
  <c r="J22" i="2"/>
  <c r="L22" i="2"/>
  <c r="L86" i="2" s="1"/>
  <c r="N31" i="2"/>
  <c r="N44" i="2" s="1"/>
  <c r="I7" i="2"/>
  <c r="I18" i="2" s="1"/>
  <c r="N85" i="2"/>
  <c r="D85" i="2"/>
  <c r="I85" i="2"/>
  <c r="O42" i="2"/>
  <c r="N20" i="2"/>
  <c r="N31" i="1"/>
  <c r="N44" i="1" s="1"/>
  <c r="I7" i="1"/>
  <c r="I20" i="1" s="1"/>
  <c r="D7" i="1"/>
  <c r="D18" i="1" s="1"/>
  <c r="Q35" i="1"/>
  <c r="P44" i="2"/>
  <c r="Q35" i="2" s="1"/>
  <c r="D42" i="2"/>
  <c r="G35" i="2"/>
  <c r="F24" i="2"/>
  <c r="K7" i="2"/>
  <c r="F18" i="2"/>
  <c r="J18" i="2"/>
  <c r="N7" i="1"/>
  <c r="N20" i="1" s="1"/>
  <c r="L35" i="1"/>
  <c r="D31" i="1"/>
  <c r="D42" i="1" s="1"/>
  <c r="I31" i="1"/>
  <c r="I44" i="1" s="1"/>
  <c r="G11" i="1"/>
  <c r="F18" i="1"/>
  <c r="M24" i="1"/>
  <c r="M18" i="1"/>
  <c r="M12" i="1"/>
  <c r="M8" i="1" s="1"/>
  <c r="R24" i="1"/>
  <c r="R18" i="1"/>
  <c r="R12" i="1"/>
  <c r="R8" i="1" s="1"/>
  <c r="K18" i="1"/>
  <c r="O18" i="1"/>
  <c r="H12" i="1"/>
  <c r="H8" i="1" s="1"/>
  <c r="J18" i="1"/>
  <c r="K24" i="1"/>
  <c r="H18" i="1"/>
  <c r="P18" i="1"/>
  <c r="F42" i="1"/>
  <c r="G35" i="1"/>
  <c r="M42" i="1"/>
  <c r="M36" i="1"/>
  <c r="M32" i="1" s="1"/>
  <c r="K42" i="1"/>
  <c r="O42" i="1"/>
  <c r="H42" i="1"/>
  <c r="P42" i="1"/>
  <c r="G86" i="2" l="1"/>
  <c r="R36" i="1"/>
  <c r="R32" i="1" s="1"/>
  <c r="D18" i="2"/>
  <c r="Q11" i="2"/>
  <c r="P24" i="2" s="1"/>
  <c r="P18" i="2"/>
  <c r="Q44" i="2"/>
  <c r="Q20" i="2"/>
  <c r="N22" i="2"/>
  <c r="N86" i="2" s="1"/>
  <c r="O20" i="2"/>
  <c r="Q10" i="2" s="1"/>
  <c r="J44" i="2"/>
  <c r="J20" i="2"/>
  <c r="L10" i="2" s="1"/>
  <c r="J24" i="2" s="1"/>
  <c r="D22" i="2"/>
  <c r="D86" i="2" s="1"/>
  <c r="E20" i="2"/>
  <c r="G10" i="2" s="1"/>
  <c r="G8" i="2" s="1"/>
  <c r="G7" i="2" s="1"/>
  <c r="H12" i="2" s="1"/>
  <c r="G24" i="2" s="1"/>
  <c r="J86" i="2"/>
  <c r="L20" i="2"/>
  <c r="I22" i="2"/>
  <c r="I86" i="2" s="1"/>
  <c r="N42" i="2"/>
  <c r="I20" i="2"/>
  <c r="D20" i="1"/>
  <c r="N42" i="1"/>
  <c r="I42" i="1"/>
  <c r="I18" i="1"/>
  <c r="L11" i="2"/>
  <c r="L8" i="2" s="1"/>
  <c r="L7" i="2" s="1"/>
  <c r="K18" i="2"/>
  <c r="N18" i="1"/>
  <c r="F24" i="1"/>
  <c r="Q8" i="2" l="1"/>
  <c r="Q7" i="2" s="1"/>
  <c r="Q18" i="2" s="1"/>
  <c r="G18" i="2"/>
  <c r="O24" i="2"/>
  <c r="O44" i="2"/>
  <c r="Q34" i="2" s="1"/>
  <c r="Q32" i="2" s="1"/>
  <c r="Q31" i="2" s="1"/>
  <c r="R36" i="2" s="1"/>
  <c r="R31" i="2" s="1"/>
  <c r="R42" i="2" s="1"/>
  <c r="N46" i="2"/>
  <c r="E24" i="2"/>
  <c r="E44" i="2"/>
  <c r="G34" i="2" s="1"/>
  <c r="G32" i="2" s="1"/>
  <c r="G31" i="2" s="1"/>
  <c r="G42" i="2" s="1"/>
  <c r="D46" i="2"/>
  <c r="L44" i="2"/>
  <c r="I46" i="2"/>
  <c r="K24" i="2"/>
  <c r="L18" i="2"/>
  <c r="M12" i="2"/>
  <c r="L24" i="2" s="1"/>
  <c r="H7" i="2"/>
  <c r="H8" i="2"/>
  <c r="R12" i="2" l="1"/>
  <c r="Q24" i="2" s="1"/>
  <c r="R7" i="2"/>
  <c r="R24" i="2" s="1"/>
  <c r="R32" i="2"/>
  <c r="Q42" i="2"/>
  <c r="H36" i="2"/>
  <c r="H31" i="2" s="1"/>
  <c r="H42" i="2" s="1"/>
  <c r="H24" i="2"/>
  <c r="H18" i="2"/>
  <c r="M8" i="2"/>
  <c r="M7" i="2"/>
  <c r="R8" i="2" l="1"/>
  <c r="R18" i="2"/>
  <c r="H32" i="2"/>
  <c r="M24" i="2"/>
  <c r="M18" i="2"/>
  <c r="H67" i="2" l="1"/>
  <c r="G67" i="2"/>
  <c r="F67" i="2"/>
  <c r="E67" i="2"/>
  <c r="F64" i="2"/>
  <c r="F62" i="2" l="1"/>
  <c r="D67" i="2"/>
  <c r="F61" i="2"/>
  <c r="F63" i="2"/>
  <c r="F58" i="2"/>
  <c r="F56" i="2" s="1"/>
  <c r="E75" i="1"/>
  <c r="E76" i="1" s="1"/>
  <c r="D74" i="1"/>
  <c r="D73" i="1"/>
  <c r="D72" i="1"/>
  <c r="D71" i="1"/>
  <c r="H66" i="1"/>
  <c r="D66" i="1" s="1"/>
  <c r="D75" i="1" l="1"/>
  <c r="D76" i="1" s="1"/>
  <c r="F55" i="2"/>
  <c r="F61" i="1"/>
  <c r="F63" i="1"/>
  <c r="F62" i="1" l="1"/>
  <c r="F57" i="1"/>
  <c r="F55" i="1" s="1"/>
  <c r="F60" i="1"/>
  <c r="F54" i="1" l="1"/>
  <c r="E65" i="1" l="1"/>
  <c r="F65" i="1"/>
  <c r="F64" i="1" s="1"/>
  <c r="F66" i="2" l="1"/>
  <c r="F65" i="2" s="1"/>
  <c r="E66" i="2"/>
  <c r="K65" i="1"/>
  <c r="J65" i="1"/>
  <c r="P65" i="1"/>
  <c r="O65" i="1"/>
  <c r="G66" i="2" l="1"/>
  <c r="R67" i="2"/>
  <c r="Q67" i="2"/>
  <c r="P67" i="2"/>
  <c r="O67" i="2"/>
  <c r="M67" i="2"/>
  <c r="L67" i="2"/>
  <c r="K67" i="2"/>
  <c r="J67" i="2"/>
  <c r="P62" i="2"/>
  <c r="R93" i="1"/>
  <c r="R94" i="1" s="1"/>
  <c r="Q93" i="1"/>
  <c r="Q94" i="1" s="1"/>
  <c r="P93" i="1"/>
  <c r="P94" i="1" s="1"/>
  <c r="O93" i="1"/>
  <c r="O94" i="1" s="1"/>
  <c r="M93" i="1"/>
  <c r="M94" i="1" s="1"/>
  <c r="L93" i="1"/>
  <c r="L94" i="1" s="1"/>
  <c r="K93" i="1"/>
  <c r="K94" i="1" s="1"/>
  <c r="J93" i="1"/>
  <c r="J94" i="1" s="1"/>
  <c r="H93" i="1"/>
  <c r="H94" i="1" s="1"/>
  <c r="G93" i="1"/>
  <c r="G94" i="1" s="1"/>
  <c r="F93" i="1"/>
  <c r="F94" i="1" s="1"/>
  <c r="E93" i="1"/>
  <c r="E94" i="1" s="1"/>
  <c r="N92" i="1"/>
  <c r="I92" i="1"/>
  <c r="D92" i="1"/>
  <c r="N91" i="1"/>
  <c r="I91" i="1"/>
  <c r="D91" i="1"/>
  <c r="N90" i="1"/>
  <c r="I90" i="1"/>
  <c r="D90" i="1"/>
  <c r="N89" i="1"/>
  <c r="I89" i="1"/>
  <c r="D89" i="1"/>
  <c r="R84" i="1"/>
  <c r="R85" i="1" s="1"/>
  <c r="Q84" i="1"/>
  <c r="P84" i="1"/>
  <c r="P85" i="1" s="1"/>
  <c r="O84" i="1"/>
  <c r="M84" i="1"/>
  <c r="M85" i="1" s="1"/>
  <c r="L84" i="1"/>
  <c r="K84" i="1"/>
  <c r="K85" i="1" s="1"/>
  <c r="J84" i="1"/>
  <c r="H84" i="1"/>
  <c r="H85" i="1" s="1"/>
  <c r="G84" i="1"/>
  <c r="F84" i="1"/>
  <c r="F85" i="1" s="1"/>
  <c r="E84" i="1"/>
  <c r="N83" i="1"/>
  <c r="I83" i="1"/>
  <c r="D83" i="1"/>
  <c r="N82" i="1"/>
  <c r="I82" i="1"/>
  <c r="D82" i="1"/>
  <c r="N81" i="1"/>
  <c r="I81" i="1"/>
  <c r="D81" i="1"/>
  <c r="N80" i="1"/>
  <c r="I80" i="1"/>
  <c r="D80" i="1"/>
  <c r="R75" i="1"/>
  <c r="R76" i="1" s="1"/>
  <c r="Q75" i="1"/>
  <c r="Q76" i="1" s="1"/>
  <c r="P75" i="1"/>
  <c r="P76" i="1" s="1"/>
  <c r="O75" i="1"/>
  <c r="O76" i="1" s="1"/>
  <c r="M75" i="1"/>
  <c r="M76" i="1" s="1"/>
  <c r="L75" i="1"/>
  <c r="L76" i="1" s="1"/>
  <c r="K75" i="1"/>
  <c r="K76" i="1" s="1"/>
  <c r="J75" i="1"/>
  <c r="J76" i="1" s="1"/>
  <c r="H75" i="1"/>
  <c r="H76" i="1" s="1"/>
  <c r="G75" i="1"/>
  <c r="G76" i="1" s="1"/>
  <c r="F75" i="1"/>
  <c r="F76" i="1" s="1"/>
  <c r="N74" i="1"/>
  <c r="I74" i="1"/>
  <c r="N73" i="1"/>
  <c r="I73" i="1"/>
  <c r="N72" i="1"/>
  <c r="I72" i="1"/>
  <c r="N71" i="1"/>
  <c r="I71" i="1"/>
  <c r="R66" i="1"/>
  <c r="Q66" i="1"/>
  <c r="P66" i="1"/>
  <c r="O66" i="1"/>
  <c r="M66" i="1"/>
  <c r="K66" i="1"/>
  <c r="J66" i="1"/>
  <c r="I75" i="1" l="1"/>
  <c r="I76" i="1" s="1"/>
  <c r="L85" i="1"/>
  <c r="Q85" i="1"/>
  <c r="D84" i="1"/>
  <c r="D93" i="1"/>
  <c r="D94" i="1" s="1"/>
  <c r="I93" i="1"/>
  <c r="I94" i="1" s="1"/>
  <c r="I67" i="2"/>
  <c r="N75" i="1"/>
  <c r="N76" i="1" s="1"/>
  <c r="N84" i="1"/>
  <c r="N93" i="1"/>
  <c r="N94" i="1" s="1"/>
  <c r="I66" i="1"/>
  <c r="P64" i="2"/>
  <c r="P63" i="2"/>
  <c r="P61" i="2"/>
  <c r="P63" i="1"/>
  <c r="P61" i="1"/>
  <c r="P62" i="1"/>
  <c r="P60" i="1"/>
  <c r="N66" i="1"/>
  <c r="I84" i="1"/>
  <c r="N67" i="2"/>
  <c r="E22" i="1" l="1"/>
  <c r="J46" i="1"/>
  <c r="J44" i="1" s="1"/>
  <c r="L34" i="1" s="1"/>
  <c r="L32" i="1" s="1"/>
  <c r="L31" i="1" s="1"/>
  <c r="L42" i="1" s="1"/>
  <c r="J20" i="1"/>
  <c r="L10" i="1" s="1"/>
  <c r="L8" i="1" s="1"/>
  <c r="L7" i="1" s="1"/>
  <c r="L18" i="1" s="1"/>
  <c r="O20" i="1"/>
  <c r="Q10" i="1" s="1"/>
  <c r="Q8" i="1" s="1"/>
  <c r="Q7" i="1" s="1"/>
  <c r="Q18" i="1" s="1"/>
  <c r="O46" i="1"/>
  <c r="O44" i="1" s="1"/>
  <c r="Q34" i="1" s="1"/>
  <c r="Q32" i="1" s="1"/>
  <c r="Q31" i="1" s="1"/>
  <c r="Q42" i="1" s="1"/>
  <c r="J85" i="1"/>
  <c r="O85" i="1"/>
  <c r="L46" i="1"/>
  <c r="I22" i="1"/>
  <c r="I85" i="1" s="1"/>
  <c r="L20" i="1"/>
  <c r="G22" i="1"/>
  <c r="N22" i="1"/>
  <c r="N85" i="1" s="1"/>
  <c r="Q20" i="1"/>
  <c r="Q46" i="1"/>
  <c r="K66" i="2"/>
  <c r="O66" i="2"/>
  <c r="P66" i="2"/>
  <c r="P57" i="1"/>
  <c r="P55" i="1" s="1"/>
  <c r="P54" i="1" s="1"/>
  <c r="P64" i="1" s="1"/>
  <c r="J66" i="2"/>
  <c r="K63" i="1"/>
  <c r="K57" i="1"/>
  <c r="K60" i="1"/>
  <c r="K61" i="1"/>
  <c r="P58" i="2"/>
  <c r="P56" i="2" s="1"/>
  <c r="P55" i="2" s="1"/>
  <c r="K62" i="1"/>
  <c r="Q24" i="1" l="1"/>
  <c r="O24" i="1"/>
  <c r="L24" i="1"/>
  <c r="E20" i="1"/>
  <c r="G10" i="1" s="1"/>
  <c r="E46" i="1"/>
  <c r="G34" i="1" s="1"/>
  <c r="G32" i="1" s="1"/>
  <c r="G31" i="1" s="1"/>
  <c r="G42" i="1" s="1"/>
  <c r="E85" i="1"/>
  <c r="J24" i="1"/>
  <c r="L44" i="1"/>
  <c r="I46" i="1"/>
  <c r="G46" i="1"/>
  <c r="G20" i="1"/>
  <c r="D22" i="1"/>
  <c r="D85" i="1" s="1"/>
  <c r="G85" i="1"/>
  <c r="Q44" i="1"/>
  <c r="N46" i="1"/>
  <c r="P65" i="2"/>
  <c r="K62" i="2"/>
  <c r="K61" i="2"/>
  <c r="K55" i="1"/>
  <c r="K64" i="2"/>
  <c r="K63" i="2"/>
  <c r="K58" i="2"/>
  <c r="E24" i="1" l="1"/>
  <c r="G8" i="1"/>
  <c r="G7" i="1" s="1"/>
  <c r="D46" i="1"/>
  <c r="M65" i="1"/>
  <c r="Q65" i="1"/>
  <c r="K56" i="2"/>
  <c r="K54" i="1"/>
  <c r="G18" i="1" l="1"/>
  <c r="G65" i="1" s="1"/>
  <c r="G24" i="1"/>
  <c r="L65" i="1"/>
  <c r="K55" i="2"/>
  <c r="K64" i="1"/>
  <c r="L66" i="2" l="1"/>
  <c r="Q66" i="2"/>
  <c r="K65" i="2"/>
  <c r="R65" i="1" l="1"/>
  <c r="H65" i="1"/>
  <c r="R47" i="2" l="1"/>
  <c r="R44" i="2" s="1"/>
  <c r="R66" i="2"/>
  <c r="H66" i="2"/>
  <c r="M66" i="2" l="1"/>
  <c r="R64" i="2"/>
  <c r="R63" i="2"/>
  <c r="R61" i="2"/>
  <c r="R62" i="2"/>
  <c r="R60" i="1"/>
  <c r="R59" i="1"/>
  <c r="R55" i="1" s="1"/>
  <c r="R62" i="1"/>
  <c r="R61" i="1"/>
  <c r="R63" i="1"/>
  <c r="M60" i="1"/>
  <c r="M61" i="1"/>
  <c r="M62" i="1"/>
  <c r="R60" i="2" l="1"/>
  <c r="R56" i="2" s="1"/>
  <c r="R55" i="2" s="1"/>
  <c r="R65" i="2" s="1"/>
  <c r="H61" i="2"/>
  <c r="H64" i="2"/>
  <c r="H63" i="2"/>
  <c r="H62" i="2"/>
  <c r="R54" i="1"/>
  <c r="R64" i="1" s="1"/>
  <c r="Q63" i="1"/>
  <c r="Q62" i="1"/>
  <c r="Q61" i="1"/>
  <c r="Q60" i="1"/>
  <c r="M63" i="1"/>
  <c r="M59" i="1"/>
  <c r="M55" i="1" s="1"/>
  <c r="M54" i="1" s="1"/>
  <c r="Q61" i="2" l="1"/>
  <c r="Q62" i="2"/>
  <c r="Q64" i="2"/>
  <c r="Q47" i="2"/>
  <c r="Q63" i="2"/>
  <c r="H60" i="2"/>
  <c r="H56" i="2" s="1"/>
  <c r="H55" i="2" s="1"/>
  <c r="H65" i="2" s="1"/>
  <c r="Q58" i="1"/>
  <c r="Q57" i="1"/>
  <c r="L63" i="1"/>
  <c r="L61" i="1"/>
  <c r="L60" i="1"/>
  <c r="L62" i="1"/>
  <c r="H47" i="2"/>
  <c r="H44" i="2" s="1"/>
  <c r="M64" i="1"/>
  <c r="Q59" i="2" l="1"/>
  <c r="P47" i="2"/>
  <c r="Q58" i="2"/>
  <c r="G47" i="2"/>
  <c r="G62" i="2"/>
  <c r="G64" i="2"/>
  <c r="G63" i="2"/>
  <c r="G61" i="2"/>
  <c r="Q55" i="1"/>
  <c r="Q54" i="1" s="1"/>
  <c r="Q64" i="1" s="1"/>
  <c r="L57" i="1"/>
  <c r="L58" i="1"/>
  <c r="M61" i="2"/>
  <c r="M62" i="2"/>
  <c r="M63" i="2"/>
  <c r="M64" i="2"/>
  <c r="Q56" i="2" l="1"/>
  <c r="Q55" i="2" s="1"/>
  <c r="F47" i="2"/>
  <c r="G59" i="2"/>
  <c r="G58" i="2"/>
  <c r="L61" i="2"/>
  <c r="L55" i="1"/>
  <c r="L54" i="1" s="1"/>
  <c r="L64" i="1" s="1"/>
  <c r="O61" i="1"/>
  <c r="N61" i="1" s="1"/>
  <c r="O62" i="1"/>
  <c r="N62" i="1" s="1"/>
  <c r="O63" i="1"/>
  <c r="O60" i="1"/>
  <c r="N60" i="1" s="1"/>
  <c r="O64" i="2" l="1"/>
  <c r="O47" i="2"/>
  <c r="N47" i="2" s="1"/>
  <c r="O62" i="2"/>
  <c r="N62" i="2" s="1"/>
  <c r="O63" i="2"/>
  <c r="N63" i="2" s="1"/>
  <c r="O61" i="2"/>
  <c r="N61" i="2" s="1"/>
  <c r="G56" i="2"/>
  <c r="G55" i="2" s="1"/>
  <c r="O54" i="1"/>
  <c r="O64" i="1" s="1"/>
  <c r="N64" i="1" s="1"/>
  <c r="N54" i="1" s="1"/>
  <c r="N65" i="1" s="1"/>
  <c r="N63" i="1"/>
  <c r="J62" i="1"/>
  <c r="I62" i="1" s="1"/>
  <c r="J63" i="1"/>
  <c r="J60" i="1"/>
  <c r="I60" i="1" s="1"/>
  <c r="J61" i="1"/>
  <c r="I61" i="1" s="1"/>
  <c r="O55" i="2" l="1"/>
  <c r="N65" i="2" s="1"/>
  <c r="N55" i="2" s="1"/>
  <c r="N66" i="2" s="1"/>
  <c r="N64" i="2"/>
  <c r="E47" i="2"/>
  <c r="D47" i="2" s="1"/>
  <c r="E62" i="2"/>
  <c r="D62" i="2" s="1"/>
  <c r="E63" i="2"/>
  <c r="D63" i="2" s="1"/>
  <c r="E61" i="2"/>
  <c r="D61" i="2" s="1"/>
  <c r="E64" i="2"/>
  <c r="J54" i="1"/>
  <c r="J64" i="1" s="1"/>
  <c r="I63" i="1"/>
  <c r="E55" i="2" l="1"/>
  <c r="D65" i="2" s="1"/>
  <c r="D55" i="2" s="1"/>
  <c r="D66" i="2" s="1"/>
  <c r="D64" i="2"/>
  <c r="J61" i="2"/>
  <c r="I61" i="2" s="1"/>
  <c r="I54" i="1"/>
  <c r="I65" i="1" s="1"/>
  <c r="H63" i="1" l="1"/>
  <c r="H61" i="1"/>
  <c r="H62" i="1"/>
  <c r="H60" i="1"/>
  <c r="H59" i="1" l="1"/>
  <c r="H55" i="1" s="1"/>
  <c r="H54" i="1" s="1"/>
  <c r="H64" i="1" s="1"/>
  <c r="G60" i="1" l="1"/>
  <c r="G63" i="1"/>
  <c r="G62" i="1"/>
  <c r="G61" i="1"/>
  <c r="G58" i="1" l="1"/>
  <c r="G57" i="1"/>
  <c r="G55" i="1" s="1"/>
  <c r="G54" i="1" s="1"/>
  <c r="E63" i="1" l="1"/>
  <c r="E62" i="1"/>
  <c r="D62" i="1" s="1"/>
  <c r="E61" i="1"/>
  <c r="D61" i="1" s="1"/>
  <c r="E60" i="1"/>
  <c r="D60" i="1" s="1"/>
  <c r="E54" i="1" l="1"/>
  <c r="D63" i="1"/>
  <c r="D64" i="1" l="1"/>
  <c r="D54" i="1" s="1"/>
  <c r="D65" i="1" l="1"/>
  <c r="I39" i="2" l="1"/>
  <c r="J63" i="2"/>
  <c r="I40" i="2"/>
  <c r="L63" i="2"/>
  <c r="L64" i="2"/>
  <c r="J64" i="2"/>
  <c r="L35" i="2"/>
  <c r="L59" i="2" s="1"/>
  <c r="K42" i="2"/>
  <c r="I64" i="2" l="1"/>
  <c r="I63" i="2"/>
  <c r="K47" i="2"/>
  <c r="L62" i="2"/>
  <c r="J62" i="2"/>
  <c r="I38" i="2"/>
  <c r="I31" i="2" s="1"/>
  <c r="J31" i="2"/>
  <c r="I62" i="2" l="1"/>
  <c r="J55" i="2"/>
  <c r="J65" i="2" s="1"/>
  <c r="I42" i="2"/>
  <c r="I44" i="2"/>
  <c r="I41" i="2"/>
  <c r="J42" i="2"/>
  <c r="L34" i="2"/>
  <c r="J47" i="2" s="1"/>
  <c r="L32" i="2" l="1"/>
  <c r="L31" i="2" s="1"/>
  <c r="L58" i="2"/>
  <c r="L56" i="2" s="1"/>
  <c r="L55" i="2" s="1"/>
  <c r="L65" i="2" s="1"/>
  <c r="L42" i="2" l="1"/>
  <c r="M36" i="2"/>
  <c r="M32" i="2" l="1"/>
  <c r="M60" i="2"/>
  <c r="M56" i="2" s="1"/>
  <c r="M55" i="2" s="1"/>
  <c r="M65" i="2" s="1"/>
  <c r="I65" i="2" s="1"/>
  <c r="M31" i="2"/>
  <c r="L47" i="2"/>
  <c r="I55" i="2" l="1"/>
  <c r="I66" i="2" s="1"/>
  <c r="M42" i="2"/>
  <c r="M47" i="2"/>
  <c r="M44" i="2" s="1"/>
  <c r="I47" i="2" l="1"/>
</calcChain>
</file>

<file path=xl/sharedStrings.xml><?xml version="1.0" encoding="utf-8"?>
<sst xmlns="http://schemas.openxmlformats.org/spreadsheetml/2006/main" count="793" uniqueCount="53">
  <si>
    <t>Баланс электроэнергиии</t>
  </si>
  <si>
    <t>Показатели</t>
  </si>
  <si>
    <t>Единица измерений</t>
  </si>
  <si>
    <t>год</t>
  </si>
  <si>
    <t>1 полугодие</t>
  </si>
  <si>
    <t>2 полугодие</t>
  </si>
  <si>
    <t>Всего</t>
  </si>
  <si>
    <t>ВН</t>
  </si>
  <si>
    <t>СН1</t>
  </si>
  <si>
    <t>СН2</t>
  </si>
  <si>
    <t>НН</t>
  </si>
  <si>
    <t>Поступление электроэнергии в сеть</t>
  </si>
  <si>
    <t>млн. кВт.ч.</t>
  </si>
  <si>
    <t>из смежной сети, всего</t>
  </si>
  <si>
    <t>х</t>
  </si>
  <si>
    <t xml:space="preserve">    в том числе из сети</t>
  </si>
  <si>
    <t>от электростанций</t>
  </si>
  <si>
    <t>от ПАО "ФСК ЕЭС"</t>
  </si>
  <si>
    <t>Поступление электроэнергии от других сетевых организаций</t>
  </si>
  <si>
    <t>Потери в сетях</t>
  </si>
  <si>
    <t>%</t>
  </si>
  <si>
    <t>Расход электроэнергии на производственные и хозяйственные нужды</t>
  </si>
  <si>
    <t xml:space="preserve">Отпуск из сети (полезный отпуск ), в т.ч. для
</t>
  </si>
  <si>
    <t>передачи сторонним потребителям (субабонентам)</t>
  </si>
  <si>
    <t>Сальдо-переток в другие сетевые организации</t>
  </si>
  <si>
    <t>Собственное потребление</t>
  </si>
  <si>
    <t>Проверка</t>
  </si>
  <si>
    <t>Баланс ТРАНЗИТА электроэнергии без учета собственного потребления</t>
  </si>
  <si>
    <t>Ед. изм.</t>
  </si>
  <si>
    <t>Полезный отпуск электроэнергии потребителям</t>
  </si>
  <si>
    <t xml:space="preserve"> потребителям сети</t>
  </si>
  <si>
    <t>Баланс СОБСТВЕННОГО ПОТРЕБЛЕНИЯ  электроэнергии без учета транзита</t>
  </si>
  <si>
    <t>Расшифровка Поступление от других сетевых организаций</t>
  </si>
  <si>
    <t>Наименование других сетевых организаций</t>
  </si>
  <si>
    <t>Итого</t>
  </si>
  <si>
    <t>Расшифровка Сальдо-переток в другие сетевые организации</t>
  </si>
  <si>
    <t>Расшифровка Полезный отпуск потребителям,  присоединенным к сети</t>
  </si>
  <si>
    <t>Наименование сбытовых организаций</t>
  </si>
  <si>
    <t>Баланс мощности</t>
  </si>
  <si>
    <t>Поступление мощности в сеть</t>
  </si>
  <si>
    <t>МВт</t>
  </si>
  <si>
    <t>от других сетевых организаций</t>
  </si>
  <si>
    <t>Мощность на производственные и хозяйственные нужды</t>
  </si>
  <si>
    <t>Отпуск из сети (полезный отпуск) мощности</t>
  </si>
  <si>
    <t>Заявленная мощность сторонних потребителей (субабонентов)</t>
  </si>
  <si>
    <t>Переток в другие сетевые организации</t>
  </si>
  <si>
    <t>Заявленная мощность  на собственное потребление</t>
  </si>
  <si>
    <t>Баланс ТРАНЗИТА мощности без учета собственного потребления</t>
  </si>
  <si>
    <t>Баланс СОБСТВЕННОГО ПОТРЕБЛЕНИЯ мощности без учета транзита</t>
  </si>
  <si>
    <t>от ПАО "Россети Московский регион"</t>
  </si>
  <si>
    <t>Факт 2021 год</t>
  </si>
  <si>
    <t>АО "Мособлэнерго"/ПАО "Россети Московский регион"</t>
  </si>
  <si>
    <t>ООО "КЭС"/ПАО "Россети Московский регион"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</si>
</sst>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#,##0.0000"/>
    <numFmt numFmtId="167" formatCode="#,##0.0000_ ;\-#,##0.0000\ "/>
    <numFmt numFmtId="168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Tahoma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b/>
      <sz val="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theme="5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2FFD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45" applyBorder="0">
      <alignment horizontal="center" vertical="center" wrapText="1"/>
    </xf>
    <xf numFmtId="0" fontId="7" fillId="0" borderId="0"/>
    <xf numFmtId="0" fontId="10" fillId="0" borderId="0" applyNumberFormat="0" applyFill="0" applyBorder="0" applyAlignment="0" applyProtection="0"/>
    <xf numFmtId="0" fontId="7" fillId="0" borderId="0"/>
    <xf numFmtId="49" fontId="5" fillId="0" borderId="0" applyBorder="0">
      <alignment vertical="top"/>
    </xf>
    <xf numFmtId="0" fontId="2" fillId="0" borderId="0"/>
  </cellStyleXfs>
  <cellXfs count="182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hidden="1"/>
    </xf>
    <xf numFmtId="0" fontId="2" fillId="0" borderId="0" xfId="2" applyFont="1" applyProtection="1"/>
    <xf numFmtId="0" fontId="3" fillId="0" borderId="0" xfId="2" applyNumberFormat="1" applyFont="1" applyAlignment="1" applyProtection="1">
      <alignment horizontal="left"/>
    </xf>
    <xf numFmtId="0" fontId="8" fillId="0" borderId="0" xfId="3" applyFont="1" applyBorder="1" applyAlignment="1" applyProtection="1">
      <alignment horizontal="center" vertical="center"/>
    </xf>
    <xf numFmtId="0" fontId="2" fillId="0" borderId="0" xfId="2" applyFont="1" applyBorder="1" applyAlignment="1" applyProtection="1"/>
    <xf numFmtId="0" fontId="4" fillId="0" borderId="0" xfId="0" applyFont="1"/>
    <xf numFmtId="0" fontId="3" fillId="0" borderId="0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2" fillId="4" borderId="0" xfId="2" applyFont="1" applyFill="1" applyProtection="1"/>
    <xf numFmtId="164" fontId="2" fillId="4" borderId="15" xfId="2" applyNumberFormat="1" applyFont="1" applyFill="1" applyBorder="1" applyAlignment="1" applyProtection="1">
      <alignment horizontal="center" vertical="center" wrapText="1"/>
    </xf>
    <xf numFmtId="164" fontId="2" fillId="4" borderId="16" xfId="2" applyNumberFormat="1" applyFont="1" applyFill="1" applyBorder="1" applyAlignment="1" applyProtection="1">
      <alignment horizontal="center" vertical="center" wrapText="1"/>
    </xf>
    <xf numFmtId="164" fontId="2" fillId="4" borderId="25" xfId="2" applyNumberFormat="1" applyFont="1" applyFill="1" applyBorder="1" applyAlignment="1" applyProtection="1">
      <alignment horizontal="center" vertical="center" wrapText="1"/>
    </xf>
    <xf numFmtId="164" fontId="2" fillId="4" borderId="17" xfId="2" applyNumberFormat="1" applyFont="1" applyFill="1" applyBorder="1" applyAlignment="1" applyProtection="1">
      <alignment horizontal="center" vertical="center" wrapText="1"/>
    </xf>
    <xf numFmtId="0" fontId="3" fillId="5" borderId="0" xfId="2" applyFont="1" applyFill="1" applyProtection="1"/>
    <xf numFmtId="0" fontId="3" fillId="5" borderId="19" xfId="2" applyFont="1" applyFill="1" applyBorder="1" applyAlignment="1" applyProtection="1">
      <alignment vertical="top" wrapText="1"/>
    </xf>
    <xf numFmtId="0" fontId="3" fillId="5" borderId="26" xfId="2" applyFont="1" applyFill="1" applyBorder="1" applyAlignment="1" applyProtection="1">
      <alignment horizontal="center" vertical="top" wrapText="1"/>
    </xf>
    <xf numFmtId="166" fontId="3" fillId="2" borderId="27" xfId="4" applyNumberFormat="1" applyFont="1" applyFill="1" applyBorder="1" applyAlignment="1" applyProtection="1">
      <alignment horizontal="right"/>
    </xf>
    <xf numFmtId="166" fontId="3" fillId="2" borderId="6" xfId="4" applyNumberFormat="1" applyFont="1" applyFill="1" applyBorder="1" applyAlignment="1" applyProtection="1">
      <alignment horizontal="right"/>
    </xf>
    <xf numFmtId="166" fontId="3" fillId="2" borderId="5" xfId="4" applyNumberFormat="1" applyFont="1" applyFill="1" applyBorder="1" applyAlignment="1" applyProtection="1">
      <alignment horizontal="right"/>
    </xf>
    <xf numFmtId="166" fontId="3" fillId="2" borderId="7" xfId="4" applyNumberFormat="1" applyFont="1" applyFill="1" applyBorder="1" applyAlignment="1" applyProtection="1">
      <alignment horizontal="right"/>
    </xf>
    <xf numFmtId="0" fontId="2" fillId="5" borderId="0" xfId="2" applyFont="1" applyFill="1" applyProtection="1"/>
    <xf numFmtId="0" fontId="2" fillId="5" borderId="22" xfId="2" applyFont="1" applyFill="1" applyBorder="1" applyAlignment="1" applyProtection="1">
      <alignment vertical="top" wrapText="1"/>
    </xf>
    <xf numFmtId="0" fontId="2" fillId="5" borderId="28" xfId="2" applyFont="1" applyFill="1" applyBorder="1" applyAlignment="1" applyProtection="1">
      <alignment horizontal="center" vertical="top" wrapText="1"/>
    </xf>
    <xf numFmtId="166" fontId="2" fillId="5" borderId="13" xfId="4" applyNumberFormat="1" applyFont="1" applyFill="1" applyBorder="1" applyAlignment="1" applyProtection="1">
      <alignment horizontal="center"/>
    </xf>
    <xf numFmtId="166" fontId="2" fillId="5" borderId="9" xfId="4" applyNumberFormat="1" applyFont="1" applyFill="1" applyBorder="1" applyAlignment="1" applyProtection="1">
      <alignment horizontal="center"/>
    </xf>
    <xf numFmtId="166" fontId="2" fillId="2" borderId="9" xfId="4" applyNumberFormat="1" applyFont="1" applyFill="1" applyBorder="1" applyAlignment="1" applyProtection="1">
      <alignment horizontal="right"/>
    </xf>
    <xf numFmtId="166" fontId="2" fillId="5" borderId="8" xfId="4" applyNumberFormat="1" applyFont="1" applyFill="1" applyBorder="1" applyAlignment="1" applyProtection="1">
      <alignment horizontal="center"/>
    </xf>
    <xf numFmtId="166" fontId="3" fillId="2" borderId="9" xfId="4" applyNumberFormat="1" applyFont="1" applyFill="1" applyBorder="1" applyAlignment="1" applyProtection="1">
      <alignment horizontal="right"/>
    </xf>
    <xf numFmtId="166" fontId="3" fillId="2" borderId="10" xfId="4" applyNumberFormat="1" applyFont="1" applyFill="1" applyBorder="1" applyAlignment="1" applyProtection="1">
      <alignment horizontal="right"/>
    </xf>
    <xf numFmtId="166" fontId="2" fillId="5" borderId="10" xfId="4" applyNumberFormat="1" applyFont="1" applyFill="1" applyBorder="1" applyAlignment="1" applyProtection="1">
      <alignment horizontal="center"/>
    </xf>
    <xf numFmtId="0" fontId="2" fillId="0" borderId="22" xfId="2" applyFont="1" applyBorder="1" applyAlignment="1" applyProtection="1">
      <alignment vertical="top" wrapText="1"/>
    </xf>
    <xf numFmtId="0" fontId="2" fillId="0" borderId="28" xfId="2" applyFont="1" applyBorder="1" applyAlignment="1" applyProtection="1">
      <alignment horizontal="center" vertical="top" wrapText="1"/>
    </xf>
    <xf numFmtId="166" fontId="2" fillId="0" borderId="13" xfId="4" applyNumberFormat="1" applyFont="1" applyFill="1" applyBorder="1" applyAlignment="1" applyProtection="1">
      <alignment horizontal="center"/>
    </xf>
    <xf numFmtId="166" fontId="2" fillId="0" borderId="9" xfId="4" applyNumberFormat="1" applyFont="1" applyFill="1" applyBorder="1" applyAlignment="1" applyProtection="1">
      <alignment horizontal="center"/>
    </xf>
    <xf numFmtId="166" fontId="2" fillId="0" borderId="8" xfId="4" applyNumberFormat="1" applyFont="1" applyFill="1" applyBorder="1" applyAlignment="1" applyProtection="1">
      <alignment horizontal="center"/>
    </xf>
    <xf numFmtId="166" fontId="2" fillId="3" borderId="9" xfId="4" applyNumberFormat="1" applyFont="1" applyFill="1" applyBorder="1" applyAlignment="1" applyProtection="1">
      <alignment horizontal="right"/>
      <protection locked="0"/>
    </xf>
    <xf numFmtId="166" fontId="2" fillId="3" borderId="10" xfId="4" applyNumberFormat="1" applyFont="1" applyFill="1" applyBorder="1" applyAlignment="1" applyProtection="1">
      <alignment horizontal="right"/>
      <protection locked="0"/>
    </xf>
    <xf numFmtId="166" fontId="2" fillId="2" borderId="13" xfId="4" applyNumberFormat="1" applyFont="1" applyFill="1" applyBorder="1" applyAlignment="1" applyProtection="1">
      <alignment horizontal="right"/>
    </xf>
    <xf numFmtId="166" fontId="3" fillId="2" borderId="8" xfId="4" applyNumberFormat="1" applyFont="1" applyFill="1" applyBorder="1" applyAlignment="1" applyProtection="1">
      <alignment horizontal="right"/>
    </xf>
    <xf numFmtId="166" fontId="3" fillId="2" borderId="13" xfId="4" applyNumberFormat="1" applyFont="1" applyFill="1" applyBorder="1" applyAlignment="1" applyProtection="1">
      <alignment horizontal="right"/>
    </xf>
    <xf numFmtId="0" fontId="3" fillId="0" borderId="0" xfId="2" applyFont="1" applyProtection="1"/>
    <xf numFmtId="0" fontId="3" fillId="5" borderId="28" xfId="2" applyFont="1" applyFill="1" applyBorder="1" applyAlignment="1" applyProtection="1">
      <alignment horizontal="center" vertical="top" wrapText="1"/>
    </xf>
    <xf numFmtId="166" fontId="2" fillId="2" borderId="10" xfId="4" applyNumberFormat="1" applyFont="1" applyFill="1" applyBorder="1" applyAlignment="1" applyProtection="1">
      <alignment horizontal="right"/>
    </xf>
    <xf numFmtId="0" fontId="3" fillId="0" borderId="22" xfId="2" applyFont="1" applyBorder="1" applyAlignment="1" applyProtection="1">
      <alignment vertical="top" wrapText="1"/>
    </xf>
    <xf numFmtId="0" fontId="3" fillId="0" borderId="28" xfId="2" applyFont="1" applyBorder="1" applyAlignment="1" applyProtection="1">
      <alignment horizontal="center" vertical="top" wrapText="1"/>
    </xf>
    <xf numFmtId="0" fontId="3" fillId="5" borderId="22" xfId="2" applyFont="1" applyFill="1" applyBorder="1" applyAlignment="1" applyProtection="1">
      <alignment vertical="top" wrapText="1"/>
    </xf>
    <xf numFmtId="0" fontId="2" fillId="0" borderId="0" xfId="0" applyFont="1" applyProtection="1"/>
    <xf numFmtId="0" fontId="2" fillId="0" borderId="0" xfId="0" applyFont="1"/>
    <xf numFmtId="0" fontId="2" fillId="5" borderId="22" xfId="2" applyFont="1" applyFill="1" applyBorder="1" applyAlignment="1" applyProtection="1">
      <alignment horizontal="left" vertical="top" wrapText="1" indent="1"/>
    </xf>
    <xf numFmtId="0" fontId="2" fillId="0" borderId="29" xfId="2" applyFont="1" applyBorder="1" applyAlignment="1" applyProtection="1">
      <alignment vertical="top" wrapText="1"/>
    </xf>
    <xf numFmtId="0" fontId="2" fillId="0" borderId="30" xfId="2" applyFont="1" applyBorder="1" applyAlignment="1" applyProtection="1">
      <alignment horizontal="center" vertical="top" wrapText="1"/>
    </xf>
    <xf numFmtId="166" fontId="3" fillId="2" borderId="32" xfId="4" applyNumberFormat="1" applyFont="1" applyFill="1" applyBorder="1" applyAlignment="1" applyProtection="1">
      <alignment horizontal="right"/>
    </xf>
    <xf numFmtId="166" fontId="3" fillId="2" borderId="31" xfId="4" applyNumberFormat="1" applyFont="1" applyFill="1" applyBorder="1" applyAlignment="1" applyProtection="1">
      <alignment horizontal="right"/>
    </xf>
    <xf numFmtId="0" fontId="3" fillId="5" borderId="33" xfId="2" applyFont="1" applyFill="1" applyBorder="1" applyAlignment="1" applyProtection="1">
      <alignment vertical="top" wrapText="1"/>
    </xf>
    <xf numFmtId="0" fontId="3" fillId="0" borderId="34" xfId="2" applyFont="1" applyBorder="1" applyAlignment="1" applyProtection="1">
      <alignment horizontal="center" vertical="top" wrapText="1"/>
    </xf>
    <xf numFmtId="166" fontId="3" fillId="2" borderId="35" xfId="4" applyNumberFormat="1" applyFont="1" applyFill="1" applyBorder="1" applyAlignment="1" applyProtection="1">
      <alignment horizontal="right"/>
    </xf>
    <xf numFmtId="166" fontId="3" fillId="2" borderId="38" xfId="4" applyNumberFormat="1" applyFont="1" applyFill="1" applyBorder="1" applyAlignment="1" applyProtection="1">
      <alignment horizontal="right"/>
    </xf>
    <xf numFmtId="0" fontId="6" fillId="0" borderId="0" xfId="2" applyFont="1" applyProtection="1"/>
    <xf numFmtId="0" fontId="6" fillId="0" borderId="2" xfId="2" applyFont="1" applyBorder="1" applyAlignment="1" applyProtection="1">
      <alignment vertical="top" wrapText="1"/>
    </xf>
    <xf numFmtId="0" fontId="6" fillId="0" borderId="24" xfId="2" applyFont="1" applyBorder="1" applyAlignment="1" applyProtection="1">
      <alignment horizontal="center" vertical="top" wrapText="1"/>
    </xf>
    <xf numFmtId="166" fontId="6" fillId="5" borderId="39" xfId="4" applyNumberFormat="1" applyFont="1" applyFill="1" applyBorder="1" applyAlignment="1" applyProtection="1">
      <alignment horizontal="center" vertical="center"/>
    </xf>
    <xf numFmtId="166" fontId="6" fillId="2" borderId="40" xfId="4" applyNumberFormat="1" applyFont="1" applyFill="1" applyBorder="1" applyAlignment="1" applyProtection="1">
      <alignment horizontal="right"/>
    </xf>
    <xf numFmtId="166" fontId="6" fillId="5" borderId="41" xfId="4" applyNumberFormat="1" applyFont="1" applyFill="1" applyBorder="1" applyAlignment="1" applyProtection="1">
      <alignment horizontal="center" vertical="center"/>
    </xf>
    <xf numFmtId="0" fontId="6" fillId="0" borderId="0" xfId="2" applyFont="1" applyFill="1" applyProtection="1"/>
    <xf numFmtId="0" fontId="6" fillId="0" borderId="0" xfId="2" applyFont="1" applyFill="1" applyBorder="1" applyAlignment="1" applyProtection="1">
      <alignment vertical="top" wrapText="1"/>
    </xf>
    <xf numFmtId="0" fontId="6" fillId="0" borderId="0" xfId="2" applyFont="1" applyFill="1" applyBorder="1" applyAlignment="1" applyProtection="1">
      <alignment horizontal="center" vertical="top" wrapText="1"/>
    </xf>
    <xf numFmtId="167" fontId="6" fillId="0" borderId="0" xfId="4" applyNumberFormat="1" applyFont="1" applyFill="1" applyBorder="1" applyAlignment="1" applyProtection="1">
      <alignment horizontal="center" vertical="center"/>
    </xf>
    <xf numFmtId="167" fontId="6" fillId="0" borderId="0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0" fontId="2" fillId="0" borderId="0" xfId="2" applyFont="1" applyAlignment="1" applyProtection="1">
      <alignment horizontal="center"/>
    </xf>
    <xf numFmtId="0" fontId="2" fillId="0" borderId="0" xfId="2" applyNumberFormat="1" applyFont="1" applyAlignment="1" applyProtection="1">
      <alignment horizontal="right"/>
    </xf>
    <xf numFmtId="0" fontId="3" fillId="5" borderId="26" xfId="2" applyFont="1" applyFill="1" applyBorder="1" applyAlignment="1" applyProtection="1">
      <alignment vertical="top" wrapText="1"/>
    </xf>
    <xf numFmtId="0" fontId="3" fillId="5" borderId="44" xfId="2" applyFont="1" applyFill="1" applyBorder="1" applyAlignment="1" applyProtection="1">
      <alignment horizontal="center" vertical="top" wrapText="1"/>
    </xf>
    <xf numFmtId="167" fontId="3" fillId="2" borderId="5" xfId="4" applyNumberFormat="1" applyFont="1" applyFill="1" applyBorder="1" applyAlignment="1" applyProtection="1">
      <alignment horizontal="right"/>
    </xf>
    <xf numFmtId="167" fontId="3" fillId="2" borderId="6" xfId="4" applyNumberFormat="1" applyFont="1" applyFill="1" applyBorder="1" applyAlignment="1" applyProtection="1">
      <alignment horizontal="right"/>
    </xf>
    <xf numFmtId="167" fontId="3" fillId="2" borderId="7" xfId="4" applyNumberFormat="1" applyFont="1" applyFill="1" applyBorder="1" applyAlignment="1" applyProtection="1">
      <alignment horizontal="right"/>
    </xf>
    <xf numFmtId="0" fontId="2" fillId="5" borderId="28" xfId="2" applyFont="1" applyFill="1" applyBorder="1" applyAlignment="1" applyProtection="1">
      <alignment horizontal="left" vertical="top" wrapText="1"/>
    </xf>
    <xf numFmtId="167" fontId="2" fillId="4" borderId="8" xfId="4" applyNumberFormat="1" applyFont="1" applyFill="1" applyBorder="1" applyAlignment="1" applyProtection="1">
      <alignment horizontal="center"/>
    </xf>
    <xf numFmtId="167" fontId="2" fillId="4" borderId="9" xfId="4" applyNumberFormat="1" applyFont="1" applyFill="1" applyBorder="1" applyAlignment="1" applyProtection="1">
      <alignment horizontal="center"/>
    </xf>
    <xf numFmtId="167" fontId="2" fillId="2" borderId="9" xfId="4" applyNumberFormat="1" applyFont="1" applyFill="1" applyBorder="1" applyAlignment="1" applyProtection="1">
      <alignment horizontal="right"/>
    </xf>
    <xf numFmtId="167" fontId="2" fillId="2" borderId="10" xfId="4" applyNumberFormat="1" applyFont="1" applyFill="1" applyBorder="1" applyAlignment="1" applyProtection="1">
      <alignment horizontal="right"/>
    </xf>
    <xf numFmtId="167" fontId="2" fillId="4" borderId="10" xfId="4" applyNumberFormat="1" applyFont="1" applyFill="1" applyBorder="1" applyAlignment="1" applyProtection="1">
      <alignment horizontal="center"/>
    </xf>
    <xf numFmtId="0" fontId="2" fillId="0" borderId="28" xfId="2" applyFont="1" applyBorder="1" applyAlignment="1" applyProtection="1">
      <alignment horizontal="left" vertical="top" wrapText="1"/>
    </xf>
    <xf numFmtId="167" fontId="2" fillId="0" borderId="8" xfId="4" applyNumberFormat="1" applyFont="1" applyFill="1" applyBorder="1" applyAlignment="1" applyProtection="1">
      <alignment horizontal="center"/>
    </xf>
    <xf numFmtId="167" fontId="2" fillId="0" borderId="9" xfId="4" applyNumberFormat="1" applyFont="1" applyFill="1" applyBorder="1" applyAlignment="1" applyProtection="1">
      <alignment horizontal="center"/>
    </xf>
    <xf numFmtId="167" fontId="2" fillId="4" borderId="10" xfId="4" applyNumberFormat="1" applyFont="1" applyFill="1" applyBorder="1" applyAlignment="1" applyProtection="1">
      <alignment horizontal="center" vertical="center"/>
    </xf>
    <xf numFmtId="167" fontId="2" fillId="2" borderId="8" xfId="4" applyNumberFormat="1" applyFont="1" applyFill="1" applyBorder="1" applyAlignment="1" applyProtection="1">
      <alignment horizontal="right"/>
    </xf>
    <xf numFmtId="167" fontId="3" fillId="2" borderId="8" xfId="4" applyNumberFormat="1" applyFont="1" applyFill="1" applyBorder="1" applyAlignment="1" applyProtection="1">
      <alignment horizontal="right"/>
    </xf>
    <xf numFmtId="167" fontId="3" fillId="2" borderId="9" xfId="4" applyNumberFormat="1" applyFont="1" applyFill="1" applyBorder="1" applyAlignment="1" applyProtection="1">
      <alignment horizontal="right"/>
    </xf>
    <xf numFmtId="167" fontId="3" fillId="2" borderId="10" xfId="4" applyNumberFormat="1" applyFont="1" applyFill="1" applyBorder="1" applyAlignment="1" applyProtection="1">
      <alignment horizontal="right"/>
    </xf>
    <xf numFmtId="0" fontId="3" fillId="0" borderId="28" xfId="2" applyFont="1" applyBorder="1" applyAlignment="1" applyProtection="1">
      <alignment vertical="top" wrapText="1"/>
    </xf>
    <xf numFmtId="0" fontId="3" fillId="5" borderId="28" xfId="2" applyFont="1" applyFill="1" applyBorder="1" applyAlignment="1" applyProtection="1">
      <alignment vertical="top" wrapText="1"/>
    </xf>
    <xf numFmtId="0" fontId="2" fillId="4" borderId="28" xfId="2" applyFont="1" applyFill="1" applyBorder="1" applyAlignment="1" applyProtection="1">
      <alignment vertical="top" wrapText="1"/>
    </xf>
    <xf numFmtId="0" fontId="2" fillId="4" borderId="28" xfId="2" applyFont="1" applyFill="1" applyBorder="1" applyAlignment="1" applyProtection="1">
      <alignment horizontal="center" vertical="top" wrapText="1"/>
    </xf>
    <xf numFmtId="0" fontId="2" fillId="0" borderId="43" xfId="2" applyFont="1" applyBorder="1" applyAlignment="1" applyProtection="1">
      <alignment vertical="top" wrapText="1"/>
    </xf>
    <xf numFmtId="0" fontId="2" fillId="0" borderId="43" xfId="2" applyFont="1" applyBorder="1" applyAlignment="1" applyProtection="1">
      <alignment horizontal="center" vertical="top" wrapText="1"/>
    </xf>
    <xf numFmtId="0" fontId="3" fillId="0" borderId="0" xfId="0" applyFont="1" applyProtection="1"/>
    <xf numFmtId="49" fontId="3" fillId="0" borderId="9" xfId="0" applyNumberFormat="1" applyFont="1" applyBorder="1" applyAlignment="1" applyProtection="1">
      <alignment wrapText="1"/>
    </xf>
    <xf numFmtId="0" fontId="4" fillId="0" borderId="9" xfId="0" applyFont="1" applyBorder="1" applyAlignment="1" applyProtection="1">
      <alignment horizontal="center" vertical="center"/>
    </xf>
    <xf numFmtId="0" fontId="3" fillId="0" borderId="9" xfId="6" applyFont="1" applyBorder="1" applyProtection="1">
      <alignment horizontal="center" vertical="center" wrapText="1"/>
    </xf>
    <xf numFmtId="0" fontId="2" fillId="3" borderId="9" xfId="0" applyFont="1" applyFill="1" applyBorder="1" applyProtection="1">
      <protection locked="0"/>
    </xf>
    <xf numFmtId="0" fontId="2" fillId="0" borderId="9" xfId="2" applyFont="1" applyBorder="1" applyAlignment="1" applyProtection="1">
      <alignment horizontal="center" vertical="top" wrapText="1"/>
    </xf>
    <xf numFmtId="168" fontId="2" fillId="2" borderId="9" xfId="0" applyNumberFormat="1" applyFont="1" applyFill="1" applyBorder="1" applyProtection="1"/>
    <xf numFmtId="168" fontId="2" fillId="3" borderId="9" xfId="0" applyNumberFormat="1" applyFont="1" applyFill="1" applyBorder="1" applyProtection="1">
      <protection locked="0"/>
    </xf>
    <xf numFmtId="0" fontId="3" fillId="0" borderId="9" xfId="8" applyFont="1" applyFill="1" applyBorder="1" applyAlignment="1" applyProtection="1">
      <alignment horizontal="left"/>
    </xf>
    <xf numFmtId="168" fontId="2" fillId="2" borderId="9" xfId="8" applyNumberFormat="1" applyFont="1" applyFill="1" applyBorder="1" applyAlignment="1" applyProtection="1">
      <alignment horizontal="right"/>
    </xf>
    <xf numFmtId="0" fontId="11" fillId="0" borderId="0" xfId="8" applyFont="1" applyFill="1" applyBorder="1" applyAlignment="1" applyProtection="1">
      <alignment horizontal="left"/>
    </xf>
    <xf numFmtId="0" fontId="2" fillId="0" borderId="0" xfId="2" applyFont="1" applyBorder="1" applyAlignment="1" applyProtection="1">
      <alignment horizontal="center" vertical="top" wrapText="1"/>
    </xf>
    <xf numFmtId="168" fontId="2" fillId="0" borderId="0" xfId="8" applyNumberFormat="1" applyFont="1" applyFill="1" applyBorder="1" applyAlignment="1" applyProtection="1">
      <alignment horizontal="right"/>
    </xf>
    <xf numFmtId="0" fontId="4" fillId="0" borderId="0" xfId="0" applyFont="1" applyBorder="1" applyProtection="1"/>
    <xf numFmtId="0" fontId="2" fillId="3" borderId="9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Protection="1">
      <protection locked="0"/>
    </xf>
    <xf numFmtId="168" fontId="2" fillId="2" borderId="9" xfId="0" applyNumberFormat="1" applyFont="1" applyFill="1" applyBorder="1" applyAlignment="1" applyProtection="1"/>
    <xf numFmtId="49" fontId="4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166" fontId="6" fillId="2" borderId="42" xfId="4" applyNumberFormat="1" applyFont="1" applyFill="1" applyBorder="1" applyAlignment="1" applyProtection="1">
      <alignment horizontal="right"/>
    </xf>
    <xf numFmtId="0" fontId="6" fillId="0" borderId="0" xfId="2" applyNumberFormat="1" applyFont="1" applyAlignment="1" applyProtection="1">
      <alignment horizontal="right"/>
    </xf>
    <xf numFmtId="0" fontId="6" fillId="0" borderId="0" xfId="0" applyFont="1"/>
    <xf numFmtId="164" fontId="2" fillId="4" borderId="32" xfId="2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Protection="1">
      <protection hidden="1"/>
    </xf>
    <xf numFmtId="166" fontId="2" fillId="2" borderId="8" xfId="4" applyNumberFormat="1" applyFont="1" applyFill="1" applyBorder="1" applyAlignment="1" applyProtection="1">
      <alignment horizontal="right"/>
    </xf>
    <xf numFmtId="166" fontId="2" fillId="2" borderId="32" xfId="4" applyNumberFormat="1" applyFont="1" applyFill="1" applyBorder="1" applyAlignment="1" applyProtection="1">
      <alignment horizontal="right"/>
    </xf>
    <xf numFmtId="166" fontId="2" fillId="3" borderId="25" xfId="4" applyNumberFormat="1" applyFont="1" applyFill="1" applyBorder="1" applyAlignment="1" applyProtection="1">
      <alignment horizontal="right"/>
      <protection locked="0"/>
    </xf>
    <xf numFmtId="166" fontId="2" fillId="3" borderId="47" xfId="4" applyNumberFormat="1" applyFont="1" applyFill="1" applyBorder="1" applyAlignment="1" applyProtection="1">
      <alignment horizontal="right"/>
      <protection locked="0"/>
    </xf>
    <xf numFmtId="166" fontId="2" fillId="3" borderId="36" xfId="4" applyNumberFormat="1" applyFont="1" applyFill="1" applyBorder="1" applyAlignment="1" applyProtection="1">
      <alignment horizontal="right"/>
      <protection locked="0"/>
    </xf>
    <xf numFmtId="166" fontId="2" fillId="3" borderId="46" xfId="4" applyNumberFormat="1" applyFont="1" applyFill="1" applyBorder="1" applyAlignment="1" applyProtection="1">
      <alignment horizontal="right"/>
      <protection locked="0"/>
    </xf>
    <xf numFmtId="0" fontId="3" fillId="0" borderId="48" xfId="2" applyFont="1" applyBorder="1" applyAlignment="1" applyProtection="1">
      <alignment horizontal="center" vertical="top" wrapText="1"/>
    </xf>
    <xf numFmtId="166" fontId="6" fillId="5" borderId="3" xfId="4" applyNumberFormat="1" applyFont="1" applyFill="1" applyBorder="1" applyAlignment="1" applyProtection="1">
      <alignment horizontal="center" vertical="center"/>
    </xf>
    <xf numFmtId="0" fontId="3" fillId="5" borderId="34" xfId="2" applyFont="1" applyFill="1" applyBorder="1" applyAlignment="1" applyProtection="1">
      <alignment vertical="top" wrapText="1"/>
    </xf>
    <xf numFmtId="0" fontId="6" fillId="0" borderId="24" xfId="2" applyFont="1" applyBorder="1" applyAlignment="1" applyProtection="1">
      <alignment vertical="top" wrapText="1"/>
    </xf>
    <xf numFmtId="0" fontId="6" fillId="0" borderId="33" xfId="2" applyFont="1" applyBorder="1" applyAlignment="1" applyProtection="1">
      <alignment vertical="top" wrapText="1"/>
    </xf>
    <xf numFmtId="166" fontId="6" fillId="5" borderId="38" xfId="4" applyNumberFormat="1" applyFont="1" applyFill="1" applyBorder="1" applyAlignment="1" applyProtection="1">
      <alignment horizontal="center" vertical="center"/>
    </xf>
    <xf numFmtId="167" fontId="6" fillId="2" borderId="38" xfId="4" applyNumberFormat="1" applyFont="1" applyFill="1" applyBorder="1" applyAlignment="1" applyProtection="1">
      <alignment horizontal="right"/>
    </xf>
    <xf numFmtId="167" fontId="6" fillId="2" borderId="36" xfId="4" applyNumberFormat="1" applyFont="1" applyFill="1" applyBorder="1" applyAlignment="1" applyProtection="1">
      <alignment horizontal="right"/>
    </xf>
    <xf numFmtId="167" fontId="6" fillId="2" borderId="37" xfId="4" applyNumberFormat="1" applyFont="1" applyFill="1" applyBorder="1" applyAlignment="1" applyProtection="1">
      <alignment horizontal="right"/>
    </xf>
    <xf numFmtId="167" fontId="6" fillId="2" borderId="46" xfId="4" applyNumberFormat="1" applyFont="1" applyFill="1" applyBorder="1" applyAlignment="1" applyProtection="1">
      <alignment horizontal="right"/>
    </xf>
    <xf numFmtId="166" fontId="2" fillId="2" borderId="15" xfId="4" applyNumberFormat="1" applyFont="1" applyFill="1" applyBorder="1" applyAlignment="1" applyProtection="1">
      <alignment horizontal="right"/>
    </xf>
    <xf numFmtId="166" fontId="2" fillId="3" borderId="16" xfId="4" applyNumberFormat="1" applyFont="1" applyFill="1" applyBorder="1" applyAlignment="1" applyProtection="1">
      <alignment horizontal="right"/>
      <protection locked="0"/>
    </xf>
    <xf numFmtId="166" fontId="2" fillId="3" borderId="17" xfId="4" applyNumberFormat="1" applyFont="1" applyFill="1" applyBorder="1" applyAlignment="1" applyProtection="1">
      <alignment horizontal="right"/>
      <protection locked="0"/>
    </xf>
    <xf numFmtId="168" fontId="2" fillId="0" borderId="0" xfId="2" applyNumberFormat="1" applyFont="1" applyAlignment="1" applyProtection="1">
      <alignment horizontal="right"/>
    </xf>
    <xf numFmtId="0" fontId="2" fillId="5" borderId="30" xfId="2" applyFont="1" applyFill="1" applyBorder="1" applyAlignment="1" applyProtection="1">
      <alignment horizontal="center" vertical="top" wrapText="1"/>
    </xf>
    <xf numFmtId="168" fontId="2" fillId="2" borderId="32" xfId="5" applyNumberFormat="1" applyFont="1" applyFill="1" applyBorder="1" applyAlignment="1" applyProtection="1">
      <alignment horizontal="right"/>
    </xf>
    <xf numFmtId="168" fontId="2" fillId="2" borderId="25" xfId="5" applyNumberFormat="1" applyFont="1" applyFill="1" applyBorder="1" applyAlignment="1" applyProtection="1">
      <alignment horizontal="right"/>
    </xf>
    <xf numFmtId="168" fontId="2" fillId="2" borderId="47" xfId="5" applyNumberFormat="1" applyFont="1" applyFill="1" applyBorder="1" applyAlignment="1" applyProtection="1">
      <alignment horizontal="right"/>
    </xf>
    <xf numFmtId="168" fontId="3" fillId="2" borderId="25" xfId="5" applyNumberFormat="1" applyFont="1" applyFill="1" applyBorder="1" applyAlignment="1" applyProtection="1">
      <alignment horizontal="right"/>
    </xf>
    <xf numFmtId="167" fontId="3" fillId="2" borderId="38" xfId="4" applyNumberFormat="1" applyFont="1" applyFill="1" applyBorder="1" applyAlignment="1" applyProtection="1">
      <alignment horizontal="right"/>
    </xf>
    <xf numFmtId="167" fontId="3" fillId="2" borderId="36" xfId="4" applyNumberFormat="1" applyFont="1" applyFill="1" applyBorder="1" applyAlignment="1" applyProtection="1">
      <alignment horizontal="right"/>
    </xf>
    <xf numFmtId="167" fontId="3" fillId="2" borderId="46" xfId="4" applyNumberFormat="1" applyFont="1" applyFill="1" applyBorder="1" applyAlignment="1" applyProtection="1">
      <alignment horizontal="right"/>
    </xf>
    <xf numFmtId="168" fontId="2" fillId="0" borderId="0" xfId="0" applyNumberFormat="1" applyFont="1" applyProtection="1">
      <protection hidden="1"/>
    </xf>
    <xf numFmtId="0" fontId="3" fillId="4" borderId="44" xfId="2" applyFont="1" applyFill="1" applyBorder="1" applyAlignment="1" applyProtection="1">
      <alignment horizontal="center" vertical="top" wrapText="1"/>
    </xf>
    <xf numFmtId="0" fontId="2" fillId="5" borderId="22" xfId="2" applyFont="1" applyFill="1" applyBorder="1" applyAlignment="1" applyProtection="1">
      <alignment horizontal="left" vertical="top" wrapText="1"/>
    </xf>
    <xf numFmtId="0" fontId="2" fillId="0" borderId="22" xfId="2" applyFont="1" applyBorder="1" applyAlignment="1" applyProtection="1">
      <alignment horizontal="left" vertical="top" wrapText="1"/>
    </xf>
    <xf numFmtId="0" fontId="2" fillId="4" borderId="22" xfId="2" applyFont="1" applyFill="1" applyBorder="1" applyAlignment="1" applyProtection="1">
      <alignment vertical="top" wrapText="1"/>
    </xf>
    <xf numFmtId="0" fontId="3" fillId="5" borderId="30" xfId="2" applyFont="1" applyFill="1" applyBorder="1" applyAlignment="1" applyProtection="1">
      <alignment horizontal="left" vertical="center" wrapText="1"/>
    </xf>
    <xf numFmtId="0" fontId="3" fillId="5" borderId="14" xfId="2" applyFont="1" applyFill="1" applyBorder="1" applyAlignment="1" applyProtection="1">
      <alignment horizontal="left" vertical="center" wrapText="1"/>
    </xf>
    <xf numFmtId="164" fontId="2" fillId="4" borderId="9" xfId="2" applyNumberFormat="1" applyFont="1" applyFill="1" applyBorder="1" applyAlignment="1" applyProtection="1">
      <alignment horizontal="center" vertical="center" wrapText="1"/>
    </xf>
    <xf numFmtId="164" fontId="2" fillId="4" borderId="10" xfId="2" applyNumberFormat="1" applyFont="1" applyFill="1" applyBorder="1" applyAlignment="1" applyProtection="1">
      <alignment horizontal="center" vertical="center" wrapText="1"/>
    </xf>
    <xf numFmtId="0" fontId="3" fillId="5" borderId="44" xfId="2" applyFont="1" applyFill="1" applyBorder="1" applyAlignment="1" applyProtection="1">
      <alignment horizontal="left" vertical="center" wrapText="1"/>
    </xf>
    <xf numFmtId="0" fontId="2" fillId="4" borderId="26" xfId="2" applyFont="1" applyFill="1" applyBorder="1" applyAlignment="1" applyProtection="1">
      <alignment horizontal="center" vertical="center" wrapText="1"/>
    </xf>
    <xf numFmtId="0" fontId="2" fillId="4" borderId="28" xfId="2" applyFont="1" applyFill="1" applyBorder="1" applyAlignment="1" applyProtection="1">
      <alignment horizontal="center" vertical="center" wrapText="1"/>
    </xf>
    <xf numFmtId="0" fontId="2" fillId="4" borderId="43" xfId="2" applyFont="1" applyFill="1" applyBorder="1" applyAlignment="1" applyProtection="1">
      <alignment horizontal="center" vertical="center" wrapText="1"/>
    </xf>
    <xf numFmtId="164" fontId="3" fillId="4" borderId="19" xfId="2" applyNumberFormat="1" applyFont="1" applyFill="1" applyBorder="1" applyAlignment="1" applyProtection="1">
      <alignment horizontal="center" vertical="center" wrapText="1"/>
    </xf>
    <xf numFmtId="164" fontId="3" fillId="4" borderId="20" xfId="2" applyNumberFormat="1" applyFont="1" applyFill="1" applyBorder="1" applyAlignment="1" applyProtection="1">
      <alignment horizontal="center" vertical="center" wrapText="1"/>
    </xf>
    <xf numFmtId="164" fontId="3" fillId="4" borderId="21" xfId="2" applyNumberFormat="1" applyFont="1" applyFill="1" applyBorder="1" applyAlignment="1" applyProtection="1">
      <alignment horizontal="center" vertical="center" wrapText="1"/>
    </xf>
    <xf numFmtId="164" fontId="2" fillId="4" borderId="8" xfId="2" applyNumberFormat="1" applyFont="1" applyFill="1" applyBorder="1" applyAlignment="1" applyProtection="1">
      <alignment horizontal="center" vertical="center" wrapText="1"/>
    </xf>
    <xf numFmtId="164" fontId="2" fillId="4" borderId="11" xfId="2" applyNumberFormat="1" applyFont="1" applyFill="1" applyBorder="1" applyAlignment="1" applyProtection="1">
      <alignment horizontal="center" vertical="center" wrapText="1"/>
    </xf>
    <xf numFmtId="0" fontId="3" fillId="5" borderId="22" xfId="2" applyFont="1" applyFill="1" applyBorder="1" applyAlignment="1" applyProtection="1">
      <alignment horizontal="left" vertical="center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2" fillId="4" borderId="18" xfId="2" applyFont="1" applyFill="1" applyBorder="1" applyAlignment="1" applyProtection="1">
      <alignment horizontal="center" vertical="center" wrapText="1"/>
    </xf>
    <xf numFmtId="0" fontId="2" fillId="4" borderId="14" xfId="2" applyFont="1" applyFill="1" applyBorder="1" applyAlignment="1" applyProtection="1">
      <alignment horizontal="center" vertical="center" wrapText="1"/>
    </xf>
    <xf numFmtId="0" fontId="2" fillId="4" borderId="24" xfId="2" applyFont="1" applyFill="1" applyBorder="1" applyAlignment="1" applyProtection="1">
      <alignment horizontal="center" vertical="center" wrapText="1"/>
    </xf>
    <xf numFmtId="164" fontId="2" fillId="4" borderId="22" xfId="2" applyNumberFormat="1" applyFont="1" applyFill="1" applyBorder="1" applyAlignment="1" applyProtection="1">
      <alignment horizontal="center" vertical="center" wrapText="1"/>
    </xf>
    <xf numFmtId="164" fontId="2" fillId="4" borderId="12" xfId="2" applyNumberFormat="1" applyFont="1" applyFill="1" applyBorder="1" applyAlignment="1" applyProtection="1">
      <alignment horizontal="center" vertical="center" wrapText="1"/>
    </xf>
    <xf numFmtId="164" fontId="2" fillId="4" borderId="13" xfId="2" applyNumberFormat="1" applyFont="1" applyFill="1" applyBorder="1" applyAlignment="1" applyProtection="1">
      <alignment horizontal="center" vertical="center" wrapText="1"/>
    </xf>
    <xf numFmtId="164" fontId="2" fillId="4" borderId="23" xfId="2" applyNumberFormat="1" applyFont="1" applyFill="1" applyBorder="1" applyAlignment="1" applyProtection="1">
      <alignment horizontal="center" vertical="center" wrapText="1"/>
    </xf>
    <xf numFmtId="0" fontId="3" fillId="5" borderId="29" xfId="2" applyFont="1" applyFill="1" applyBorder="1" applyAlignment="1" applyProtection="1">
      <alignment horizontal="left" vertical="center" wrapText="1"/>
    </xf>
    <xf numFmtId="0" fontId="3" fillId="5" borderId="49" xfId="2" applyFont="1" applyFill="1" applyBorder="1" applyAlignment="1" applyProtection="1">
      <alignment horizontal="left" vertical="center" wrapText="1"/>
    </xf>
    <xf numFmtId="0" fontId="2" fillId="4" borderId="30" xfId="2" applyFont="1" applyFill="1" applyBorder="1" applyAlignment="1" applyProtection="1">
      <alignment horizontal="center" vertical="center" wrapText="1"/>
    </xf>
  </cellXfs>
  <cellStyles count="12">
    <cellStyle name="Гиперссылка 2" xfId="8"/>
    <cellStyle name="ЗаголовокСтолбца" xfId="6"/>
    <cellStyle name="Обычный" xfId="0" builtinId="0"/>
    <cellStyle name="Обычный 10" xfId="7"/>
    <cellStyle name="Обычный 10 2" xfId="10"/>
    <cellStyle name="Обычный 11 2 4" xfId="2"/>
    <cellStyle name="Обычный 14" xfId="3"/>
    <cellStyle name="Обычный 2 2 5" xfId="11"/>
    <cellStyle name="Обычный 3 4" xfId="1"/>
    <cellStyle name="Обычный 3 4 4" xfId="9"/>
    <cellStyle name="Процентный 8 2" xfId="5"/>
    <cellStyle name="Финансовый 8" xfId="4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38100</xdr:rowOff>
    </xdr:from>
    <xdr:to>
      <xdr:col>1</xdr:col>
      <xdr:colOff>390525</xdr:colOff>
      <xdr:row>5</xdr:row>
      <xdr:rowOff>171450</xdr:rowOff>
    </xdr:to>
    <xdr:sp macro="" textlink="">
      <xdr:nvSpPr>
        <xdr:cNvPr id="5" name="b_unlock" hidden="1">
          <a:extLst>
            <a:ext uri="{FF2B5EF4-FFF2-40B4-BE49-F238E27FC236}">
              <a16:creationId xmlns="" xmlns:a16="http://schemas.microsoft.com/office/drawing/2014/main" id="{00000000-0008-0000-4100-000005000000}"/>
            </a:ext>
          </a:extLst>
        </xdr:cNvPr>
        <xdr:cNvSpPr/>
      </xdr:nvSpPr>
      <xdr:spPr>
        <a:xfrm>
          <a:off x="304800" y="3362325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1</xdr:col>
      <xdr:colOff>76200</xdr:colOff>
      <xdr:row>3</xdr:row>
      <xdr:rowOff>180975</xdr:rowOff>
    </xdr:from>
    <xdr:to>
      <xdr:col>1</xdr:col>
      <xdr:colOff>409575</xdr:colOff>
      <xdr:row>5</xdr:row>
      <xdr:rowOff>142875</xdr:rowOff>
    </xdr:to>
    <xdr:sp macro="" textlink="">
      <xdr:nvSpPr>
        <xdr:cNvPr id="6" name="b_lock" descr="3, 2">
          <a:extLst>
            <a:ext uri="{FF2B5EF4-FFF2-40B4-BE49-F238E27FC236}">
              <a16:creationId xmlns="" xmlns:a16="http://schemas.microsoft.com/office/drawing/2014/main" id="{00000000-0008-0000-4100-000006000000}"/>
            </a:ext>
          </a:extLst>
        </xdr:cNvPr>
        <xdr:cNvSpPr/>
      </xdr:nvSpPr>
      <xdr:spPr>
        <a:xfrm>
          <a:off x="314325" y="3314700"/>
          <a:ext cx="333375" cy="342900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66675</xdr:rowOff>
    </xdr:from>
    <xdr:to>
      <xdr:col>1</xdr:col>
      <xdr:colOff>381000</xdr:colOff>
      <xdr:row>5</xdr:row>
      <xdr:rowOff>66675</xdr:rowOff>
    </xdr:to>
    <xdr:sp macro="" textlink="">
      <xdr:nvSpPr>
        <xdr:cNvPr id="5" name="b_unlock" hidden="1">
          <a:extLst>
            <a:ext uri="{FF2B5EF4-FFF2-40B4-BE49-F238E27FC236}">
              <a16:creationId xmlns="" xmlns:a16="http://schemas.microsoft.com/office/drawing/2014/main" id="{00000000-0008-0000-4500-000006000000}"/>
            </a:ext>
          </a:extLst>
        </xdr:cNvPr>
        <xdr:cNvSpPr/>
      </xdr:nvSpPr>
      <xdr:spPr>
        <a:xfrm>
          <a:off x="295275" y="3333750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1</xdr:col>
      <xdr:colOff>47625</xdr:colOff>
      <xdr:row>3</xdr:row>
      <xdr:rowOff>57150</xdr:rowOff>
    </xdr:from>
    <xdr:to>
      <xdr:col>1</xdr:col>
      <xdr:colOff>381000</xdr:colOff>
      <xdr:row>5</xdr:row>
      <xdr:rowOff>76200</xdr:rowOff>
    </xdr:to>
    <xdr:sp macro="" textlink="">
      <xdr:nvSpPr>
        <xdr:cNvPr id="6" name="b_lock" descr="3, 2">
          <a:extLst>
            <a:ext uri="{FF2B5EF4-FFF2-40B4-BE49-F238E27FC236}">
              <a16:creationId xmlns="" xmlns:a16="http://schemas.microsoft.com/office/drawing/2014/main" id="{00000000-0008-0000-4500-000005000000}"/>
            </a:ext>
          </a:extLst>
        </xdr:cNvPr>
        <xdr:cNvSpPr/>
      </xdr:nvSpPr>
      <xdr:spPr>
        <a:xfrm>
          <a:off x="285750" y="3324225"/>
          <a:ext cx="333375" cy="342900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htirbatyOG\Desktop\&#1054;&#1076;&#1080;&#1085;&#1094;&#1086;&#1074;&#1089;&#1082;&#1080;&#1081;%20&#1090;&#1077;&#1087;&#1083;&#1086;&#1089;&#1077;&#1090;&#1100;_BALANCE.CALC.TARIFF.WARM.2020YEAR_(v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8;&#1072;&#1088;&#1080;&#1092;&#1085;&#1086;&#1077;%20&#1088;&#1077;&#1075;&#1091;&#1083;&#1080;&#1088;&#1086;&#1074;&#1072;&#1085;&#1080;&#1077;%202022\&#1062;&#1048;&#1060;&#1056;&#1054;&#1042;&#1048;&#1047;&#1040;&#1062;&#1048;&#1071;\&#1064;&#1072;&#1073;&#1083;&#1086;&#1085;%20&#1089;&#1077;&#1090;&#1080;\&#1064;&#1072;&#1073;&#1083;&#1086;&#1085;\2021-01-26%20&#1086;&#1090;&#1087;&#1088;&#1072;&#1074;&#1083;&#1077;&#1085;%20&#1088;&#1072;&#1079;&#1088;&#1072;&#1073;&#1086;&#1090;&#1095;&#1080;&#1082;&#1072;&#1084;%20&#1084;&#1072;&#1082;&#1077;&#1090;\&#1050;&#1086;&#1087;&#1080;&#1103;%20smart%20template%20EE-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8;&#1072;&#1088;&#1080;&#1092;&#1085;&#1086;&#1077;%20&#1088;&#1077;&#1075;&#1091;&#1083;&#1080;&#1088;&#1086;&#1074;&#1072;&#1085;&#1080;&#1077;%202022\&#1060;&#1040;&#1057;%20&#1086;&#1090;&#1095;&#1077;&#1090;&#1085;&#1086;&#1089;&#1090;&#1100;\FORM15.2022.UN.FACT\&#1047;&#1072;&#1087;&#1088;&#1086;&#1089;&#1099;\&#1055;&#1088;&#1080;&#1083;&#1086;&#1078;&#1077;&#1085;&#1080;&#1077;_&#1089;&#1077;&#109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VLDData"/>
      <sheetName val="modVLDTM"/>
      <sheetName val="Инструкция"/>
      <sheetName val="Лог обновления"/>
      <sheetName val="Титульный"/>
      <sheetName val="Список территорий"/>
      <sheetName val="Список объектов"/>
      <sheetName val="ИП"/>
      <sheetName val="КС"/>
      <sheetName val="TECHSHEET"/>
      <sheetName val="TECH_HORISONTAL"/>
      <sheetName val="TECH_VERTICAL"/>
      <sheetName val="REESTR_ORG"/>
      <sheetName val="REESTR_SOURCE"/>
      <sheetName val="БПр"/>
      <sheetName val="БТр"/>
      <sheetName val="К"/>
      <sheetName val="Т"/>
      <sheetName val="ТМ1"/>
      <sheetName val="ТМ2"/>
      <sheetName val="ХВС.БПр"/>
      <sheetName val="ХВС.БТр"/>
      <sheetName val="ХВС.К"/>
      <sheetName val="ХВС.Р"/>
      <sheetName val="ХВС.ТМ1"/>
      <sheetName val="ХВС.ТМ2"/>
      <sheetName val="ВО.БПр"/>
      <sheetName val="ВО.БТр"/>
      <sheetName val="ВО.К"/>
      <sheetName val="ВО.Р"/>
      <sheetName val="ВО.ТМ1"/>
      <sheetName val="ВО.ТМ2"/>
      <sheetName val="ГВС.ТМ1"/>
      <sheetName val="ГВС.ТМ2"/>
      <sheetName val="ПП исх"/>
      <sheetName val="ПП вход"/>
      <sheetName val="ТН"/>
      <sheetName val="Комментарии"/>
      <sheetName val="Проверка"/>
      <sheetName val="REESTR_MO"/>
      <sheetName val="REESTR_LOCATION"/>
      <sheetName val="AUTHORISATION"/>
      <sheetName val="DICTIONARIES"/>
      <sheetName val="FILE_STORE_DATA"/>
      <sheetName val="PLAN1X_LIST_SUBSIDIARY"/>
      <sheetName val="PLAN1X_LIST_NVV"/>
      <sheetName val="PLAN1X_LIST_ORG"/>
      <sheetName val="PLAN1X_LIST_MO"/>
      <sheetName val="PLAN1X_LIST_DPR"/>
      <sheetName val="PLAN1X_LIST_SRC"/>
      <sheetName val="PLAN1X_LIST_CNCSN_IP"/>
      <sheetName val="PLAN1X_LIST_IP"/>
      <sheetName val="PLAN1X_LIST_CNCSN"/>
      <sheetName val="PLAN1X_LIST_PPL_TM"/>
      <sheetName val="PLAN1X_RESELL_OUTCOME"/>
      <sheetName val="PLAN1X_RESELL_INCOME"/>
      <sheetName val="PLAN1X_BPR"/>
      <sheetName val="PLAN1X_BTR"/>
      <sheetName val="PLAN1X_CALC"/>
      <sheetName val="PLAN1X_FUEL"/>
      <sheetName val="PLAN1X_REAGENT"/>
      <sheetName val="PLAN1X_TM1"/>
      <sheetName val="PLAN1X_TM2"/>
      <sheetName val="modGetGeoBase"/>
      <sheetName val="modServiceAPI"/>
      <sheetName val="modInfo"/>
      <sheetName val="modUIButtons"/>
      <sheetName val="modVLDCommon"/>
      <sheetName val="modVLDIntegrity"/>
      <sheetName val="modDataFEDERAL"/>
      <sheetName val="modGeneralAPI"/>
      <sheetName val="modSheetTitle"/>
      <sheetName val="modListMO"/>
      <sheetName val="modListObjects"/>
      <sheetName val="modListIp"/>
      <sheetName val="modListCncsn"/>
      <sheetName val="modBalPr"/>
      <sheetName val="modBalTr"/>
      <sheetName val="modCalc"/>
      <sheetName val="modFuel"/>
      <sheetName val="modReagent"/>
      <sheetName val="modTM1"/>
      <sheetName val="modTM2"/>
      <sheetName val="modResellIncome"/>
      <sheetName val="modResellOutcome"/>
      <sheetName val="modListPplTm"/>
      <sheetName val="modRequestSpecificData"/>
      <sheetName val="modRequestGenericData"/>
      <sheetName val="modfrmRegion"/>
      <sheetName val="modVLDGeneral"/>
      <sheetName val="modfrmPLAN1XCheckIn"/>
      <sheetName val="modfrmPLAN1XUpdate"/>
      <sheetName val="modPLAN1XUpdate"/>
      <sheetName val="modVLDUniqueness"/>
      <sheetName val="modfrmReestr"/>
      <sheetName val="modfrmOrg"/>
      <sheetName val="modfrmArea"/>
      <sheetName val="modUpdTemplMain"/>
      <sheetName val="modfrmCheckUpdates"/>
      <sheetName val="modfrmDateChoose"/>
      <sheetName val="modIHLCommandBar"/>
      <sheetName val="modfrmHEATAdditionalOrgData"/>
      <sheetName val="modfrmHEATFUELSelector"/>
      <sheetName val="modfrmReportMode"/>
      <sheetName val="modfrmDPRConstructor"/>
      <sheetName val="modfrmIPConstructor"/>
      <sheetName val="modfrmCNCSNConstructor"/>
      <sheetName val="modPOS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H9" t="str">
            <v>2020</v>
          </cell>
        </row>
        <row r="19">
          <cell r="H19" t="str">
            <v>Некомбинированное производство :: Передача :: Сбыт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T1" t="str">
            <v>Горячая вода. через тепловую сеть</v>
          </cell>
        </row>
        <row r="5">
          <cell r="R5">
            <v>1.2</v>
          </cell>
        </row>
        <row r="23">
          <cell r="H23" t="str">
            <v>ТЭ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замечания"/>
      <sheetName val="Титул"/>
      <sheetName val="Опрос"/>
      <sheetName val="ББ (2)"/>
      <sheetName val="ОФР (2)"/>
      <sheetName val="Чек-лист раздельный учет"/>
      <sheetName val="ББ"/>
      <sheetName val="ОФР"/>
      <sheetName val="ДЗ"/>
      <sheetName val="Форма описи"/>
      <sheetName val="1C"/>
      <sheetName val="ОПФ"/>
      <sheetName val="ПредметнаяОбласть"/>
      <sheetName val="ОтрасльЖКХ"/>
      <sheetName val="МетодыРегулирования"/>
      <sheetName val="МУНЫ"/>
      <sheetName val="Поставщики"/>
      <sheetName val="Табл.1.6"/>
      <sheetName val="_скрытый"/>
      <sheetName val="_Директории"/>
      <sheetName val="_Виды деятельности"/>
      <sheetName val="набор_листов"/>
      <sheetName val="Листы"/>
      <sheetName val="Соответствия"/>
      <sheetName val="Титульный"/>
      <sheetName val="Скрытый"/>
      <sheetName val="Активы"/>
      <sheetName val="Активы для ГО"/>
      <sheetName val="Активы-Эл"/>
      <sheetName val="Активы-Эл_Анализ"/>
      <sheetName val="Аренда"/>
      <sheetName val="Амортизация"/>
      <sheetName val="Абоненты"/>
      <sheetName val="Транспортирование"/>
      <sheetName val="Налог водный"/>
      <sheetName val="РСД"/>
      <sheetName val="Налог земельный"/>
      <sheetName val="Транспортный налог"/>
      <sheetName val="НВОС"/>
      <sheetName val="ФОТ-Эл"/>
      <sheetName val="ФОТ"/>
      <sheetName val="ПР"/>
      <sheetName val="АУП"/>
      <sheetName val="ФОТ-Эл РЕГ"/>
      <sheetName val="УНПХ"/>
      <sheetName val="Подряд"/>
      <sheetName val="ЭЭ-1"/>
      <sheetName val="ЭЭ-2"/>
      <sheetName val="Норм.прибыль"/>
      <sheetName val="Топливо"/>
      <sheetName val="Топливо-1"/>
      <sheetName val="Запасы топлива"/>
      <sheetName val="Материалы"/>
      <sheetName val="Смазочные материалы"/>
      <sheetName val="импорт данных"/>
      <sheetName val="Активы-р"/>
      <sheetName val="ИКА"/>
      <sheetName val="OPEX для ИКА"/>
      <sheetName val="ИСУ"/>
      <sheetName val="Абоненты_"/>
      <sheetName val="импорт данных РЕГ"/>
      <sheetName val="ФАЙЛ Баланс_"/>
      <sheetName val="Титульный баланс"/>
      <sheetName val="Баланс ЭЭ"/>
      <sheetName val="Баланс Мощности"/>
      <sheetName val="Ур потерь"/>
      <sheetName val="Баланс ЭЭ РЕГ"/>
      <sheetName val="Баланс Мощности РЕГ"/>
      <sheetName val="ФАЙЛ КНК"/>
      <sheetName val="Титульный2"/>
      <sheetName val="Форма 1.3"/>
      <sheetName val="Форма 1.7"/>
      <sheetName val="Форма 1.9"/>
      <sheetName val="Форма 3.1"/>
      <sheetName val="Форма 3.2"/>
      <sheetName val="Форма 4.1"/>
      <sheetName val="Форма 4.2"/>
      <sheetName val="Форма 8.1"/>
      <sheetName val="Форма 8.1.1"/>
      <sheetName val="Форма 8.3"/>
      <sheetName val="ИКА-Эл"/>
      <sheetName val="Активы для АИС"/>
      <sheetName val="Критерии ТСО"/>
      <sheetName val="Сценарии"/>
      <sheetName val="Расчет потерь"/>
      <sheetName val="Баланс ВО"/>
      <sheetName val="Баланс_ошибки"/>
      <sheetName val="Баланс ВС"/>
      <sheetName val="Баланс ТС"/>
      <sheetName val="Баланс ТК"/>
      <sheetName val="Баланс ТК РЕГ"/>
      <sheetName val="Баланс ТН"/>
      <sheetName val="Баланс ТКО"/>
      <sheetName val="Баланс КПО"/>
      <sheetName val="Топливо 2"/>
      <sheetName val="Энергоресурс"/>
      <sheetName val="Электроэнергия"/>
      <sheetName val="Аморт+Норм.прибыль"/>
      <sheetName val="Ср анализ Баланса"/>
      <sheetName val="Услуги РО"/>
      <sheetName val="Корректировка НВВ"/>
      <sheetName val="Операционные"/>
      <sheetName val="Неподконтрольные"/>
      <sheetName val="Ком потерь"/>
      <sheetName val="Операционные_ЭОР"/>
      <sheetName val="Неподконтрольные_ЭОР"/>
      <sheetName val="ИП + источники"/>
      <sheetName val="Корр ИП ЭЭ"/>
      <sheetName val="Корректировка ИП"/>
      <sheetName val="Бездоговорное"/>
      <sheetName val="Кор по потерям РЕГ"/>
      <sheetName val="Анализ ФАКТА ДПР"/>
      <sheetName val="БЭНЧ"/>
      <sheetName val="Рейтинг эффективности"/>
      <sheetName val="Кор ОПЕРАЦ"/>
      <sheetName val="Кор по доходам"/>
      <sheetName val="Кор по потерям"/>
      <sheetName val="Кор НиК"/>
      <sheetName val="Доступные источники"/>
      <sheetName val="Заключение для регулятора"/>
      <sheetName val="Кор НВВ"/>
      <sheetName val="Кор НВВ РЕГ"/>
      <sheetName val="Расчет тарифов"/>
      <sheetName val="ГВС"/>
      <sheetName val="Калькуляция"/>
      <sheetName val="Доплист"/>
      <sheetName val="НВВ по уровням"/>
      <sheetName val="Импорт из НИК"/>
      <sheetName val="ИМпорт из баланса"/>
      <sheetName val="Прил_НИК"/>
      <sheetName val="Кальк для ГО"/>
      <sheetName val="ПП"/>
      <sheetName val="ПП РЕГ"/>
      <sheetName val="Корректировка НВВ ТС"/>
      <sheetName val="ГВС РЕГ"/>
      <sheetName val="Заявка"/>
      <sheetName val="Исходные"/>
      <sheetName val="Эталоны по МУ"/>
      <sheetName val="НВВ Эталон"/>
      <sheetName val="НВВ ЭОЗ"/>
      <sheetName val="расчет СН на год i"/>
      <sheetName val="КТП и ТВ"/>
      <sheetName val="ТВнас(i-1)"/>
      <sheetName val="ТВнас(i)"/>
      <sheetName val="ТВпп"/>
      <sheetName val="ТВсет"/>
      <sheetName val="откл НВВ факт i-2"/>
      <sheetName val="принятие на обслуж факт i-2"/>
      <sheetName val="откл КТП_ИПЦ факт i-2"/>
      <sheetName val="откл РД факт i-2"/>
      <sheetName val="перекр план на год i"/>
      <sheetName val="прогноз тарифов на год i"/>
      <sheetName val="перекр факт i-2"/>
      <sheetName val="Копия smart template EE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0">
          <cell r="P70">
            <v>40000</v>
          </cell>
        </row>
        <row r="71">
          <cell r="P71">
            <v>100000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ЭЭ"/>
      <sheetName val="Баланс Мощности"/>
    </sheetNames>
    <sheetDataSet>
      <sheetData sheetId="0">
        <row r="37">
          <cell r="F37">
            <v>0</v>
          </cell>
          <cell r="K37">
            <v>0</v>
          </cell>
          <cell r="P37">
            <v>0</v>
          </cell>
        </row>
      </sheetData>
      <sheetData sheetId="1">
        <row r="37">
          <cell r="F37">
            <v>0</v>
          </cell>
          <cell r="K37">
            <v>0</v>
          </cell>
          <cell r="P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>
    <tabColor rgb="FFCCFF99"/>
  </sheetPr>
  <dimension ref="A1:R97"/>
  <sheetViews>
    <sheetView zoomScaleNormal="100" workbookViewId="0">
      <pane xSplit="3" ySplit="6" topLeftCell="D7" activePane="bottomRight" state="frozen"/>
      <selection activeCell="A18" sqref="A18"/>
      <selection pane="topRight" activeCell="D18" sqref="D18"/>
      <selection pane="bottomLeft" activeCell="A24" sqref="A24"/>
      <selection pane="bottomRight" activeCell="G65" sqref="G65"/>
    </sheetView>
  </sheetViews>
  <sheetFormatPr defaultColWidth="9.140625" defaultRowHeight="12.75" x14ac:dyDescent="0.2"/>
  <cols>
    <col min="1" max="1" width="3.5703125" style="115" customWidth="1"/>
    <col min="2" max="2" width="45" style="2" customWidth="1"/>
    <col min="3" max="3" width="14.85546875" style="2" customWidth="1"/>
    <col min="4" max="9" width="9.85546875" style="2" customWidth="1"/>
    <col min="10" max="10" width="12.28515625" style="2" customWidth="1"/>
    <col min="11" max="18" width="9.85546875" style="2" customWidth="1"/>
    <col min="19" max="16384" width="9.140625" style="2"/>
  </cols>
  <sheetData>
    <row r="1" spans="1:18" customFormat="1" ht="16.5" customHeight="1" x14ac:dyDescent="0.25"/>
    <row r="2" spans="1:18" s="7" customFormat="1" x14ac:dyDescent="0.2">
      <c r="A2" s="3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s="7" customFormat="1" ht="13.5" thickBot="1" x14ac:dyDescent="0.25">
      <c r="A3" s="3"/>
      <c r="B3" s="8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s="7" customFormat="1" ht="15" customHeight="1" x14ac:dyDescent="0.2">
      <c r="A4" s="10"/>
      <c r="B4" s="169" t="s">
        <v>1</v>
      </c>
      <c r="C4" s="172" t="s">
        <v>2</v>
      </c>
      <c r="D4" s="163" t="s">
        <v>50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5"/>
    </row>
    <row r="5" spans="1:18" s="7" customFormat="1" ht="15" customHeight="1" x14ac:dyDescent="0.2">
      <c r="A5" s="10"/>
      <c r="B5" s="170"/>
      <c r="C5" s="173"/>
      <c r="D5" s="175" t="s">
        <v>3</v>
      </c>
      <c r="E5" s="176"/>
      <c r="F5" s="176"/>
      <c r="G5" s="176"/>
      <c r="H5" s="177"/>
      <c r="I5" s="167" t="s">
        <v>4</v>
      </c>
      <c r="J5" s="176"/>
      <c r="K5" s="176"/>
      <c r="L5" s="176"/>
      <c r="M5" s="177"/>
      <c r="N5" s="167" t="s">
        <v>5</v>
      </c>
      <c r="O5" s="176"/>
      <c r="P5" s="176"/>
      <c r="Q5" s="176"/>
      <c r="R5" s="178"/>
    </row>
    <row r="6" spans="1:18" s="7" customFormat="1" ht="15" customHeight="1" thickBot="1" x14ac:dyDescent="0.25">
      <c r="A6" s="10"/>
      <c r="B6" s="171"/>
      <c r="C6" s="174"/>
      <c r="D6" s="11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6</v>
      </c>
      <c r="J6" s="12" t="s">
        <v>7</v>
      </c>
      <c r="K6" s="12" t="s">
        <v>8</v>
      </c>
      <c r="L6" s="12" t="s">
        <v>9</v>
      </c>
      <c r="M6" s="12" t="s">
        <v>10</v>
      </c>
      <c r="N6" s="12" t="s">
        <v>6</v>
      </c>
      <c r="O6" s="12" t="s">
        <v>7</v>
      </c>
      <c r="P6" s="12" t="s">
        <v>8</v>
      </c>
      <c r="Q6" s="12" t="s">
        <v>9</v>
      </c>
      <c r="R6" s="14" t="s">
        <v>10</v>
      </c>
    </row>
    <row r="7" spans="1:18" s="7" customFormat="1" x14ac:dyDescent="0.2">
      <c r="A7" s="15"/>
      <c r="B7" s="16" t="s">
        <v>11</v>
      </c>
      <c r="C7" s="17" t="s">
        <v>12</v>
      </c>
      <c r="D7" s="20">
        <f>D16+D15+D14+D13</f>
        <v>182.38405299999999</v>
      </c>
      <c r="E7" s="19">
        <f>E16+E15+E14+E13</f>
        <v>182.38405299999999</v>
      </c>
      <c r="F7" s="19">
        <f>F16+F15+F14+F13+F8</f>
        <v>0</v>
      </c>
      <c r="G7" s="19">
        <f>G16+G15+G14+G13+G8</f>
        <v>129.9828407</v>
      </c>
      <c r="H7" s="21">
        <f>H20+H19+H17</f>
        <v>0</v>
      </c>
      <c r="I7" s="20">
        <f>I16+I15+I14+I13</f>
        <v>88.639908000000005</v>
      </c>
      <c r="J7" s="19">
        <f>J16+J15+J14+J13</f>
        <v>88.639908000000005</v>
      </c>
      <c r="K7" s="19">
        <f>K16+K15+K14+K13+K8</f>
        <v>0</v>
      </c>
      <c r="L7" s="19">
        <f>L16+L15+L14+L13+L8</f>
        <v>61.294898500000009</v>
      </c>
      <c r="M7" s="21">
        <f>M20+M19+M17</f>
        <v>0</v>
      </c>
      <c r="N7" s="20">
        <f>N16+N15+N14+N13</f>
        <v>93.744145000000003</v>
      </c>
      <c r="O7" s="19">
        <f>O16+O15+O14+O13</f>
        <v>93.744145000000003</v>
      </c>
      <c r="P7" s="19">
        <f>P16+P15+P14+P13+P8</f>
        <v>0</v>
      </c>
      <c r="Q7" s="19">
        <f>Q16+Q15+Q14+Q13+Q8</f>
        <v>68.687942200000009</v>
      </c>
      <c r="R7" s="21">
        <f>R20+R19+R17</f>
        <v>0</v>
      </c>
    </row>
    <row r="8" spans="1:18" s="7" customFormat="1" x14ac:dyDescent="0.2">
      <c r="A8" s="22"/>
      <c r="B8" s="23" t="s">
        <v>13</v>
      </c>
      <c r="C8" s="24" t="s">
        <v>12</v>
      </c>
      <c r="D8" s="28" t="s">
        <v>14</v>
      </c>
      <c r="E8" s="26" t="s">
        <v>14</v>
      </c>
      <c r="F8" s="27">
        <f>F10</f>
        <v>0</v>
      </c>
      <c r="G8" s="27">
        <f>G11+G10</f>
        <v>129.9828407</v>
      </c>
      <c r="H8" s="44">
        <f>H12</f>
        <v>0</v>
      </c>
      <c r="I8" s="28" t="s">
        <v>14</v>
      </c>
      <c r="J8" s="26" t="s">
        <v>14</v>
      </c>
      <c r="K8" s="27">
        <f>K10</f>
        <v>0</v>
      </c>
      <c r="L8" s="27">
        <f>L11+L10</f>
        <v>61.294898500000009</v>
      </c>
      <c r="M8" s="44">
        <f>M12</f>
        <v>0</v>
      </c>
      <c r="N8" s="28" t="s">
        <v>14</v>
      </c>
      <c r="O8" s="26" t="s">
        <v>14</v>
      </c>
      <c r="P8" s="27">
        <f>P10</f>
        <v>0</v>
      </c>
      <c r="Q8" s="27">
        <f>Q11+Q10</f>
        <v>68.687942200000009</v>
      </c>
      <c r="R8" s="44">
        <f>R12</f>
        <v>0</v>
      </c>
    </row>
    <row r="9" spans="1:18" s="7" customFormat="1" x14ac:dyDescent="0.2">
      <c r="A9" s="22"/>
      <c r="B9" s="23" t="s">
        <v>15</v>
      </c>
      <c r="C9" s="24" t="s">
        <v>12</v>
      </c>
      <c r="D9" s="28" t="s">
        <v>14</v>
      </c>
      <c r="E9" s="26" t="s">
        <v>14</v>
      </c>
      <c r="F9" s="26" t="s">
        <v>14</v>
      </c>
      <c r="G9" s="26" t="s">
        <v>14</v>
      </c>
      <c r="H9" s="31" t="s">
        <v>14</v>
      </c>
      <c r="I9" s="28" t="s">
        <v>14</v>
      </c>
      <c r="J9" s="26" t="s">
        <v>14</v>
      </c>
      <c r="K9" s="26" t="s">
        <v>14</v>
      </c>
      <c r="L9" s="26" t="s">
        <v>14</v>
      </c>
      <c r="M9" s="31" t="s">
        <v>14</v>
      </c>
      <c r="N9" s="28" t="s">
        <v>14</v>
      </c>
      <c r="O9" s="26" t="s">
        <v>14</v>
      </c>
      <c r="P9" s="26" t="s">
        <v>14</v>
      </c>
      <c r="Q9" s="26" t="s">
        <v>14</v>
      </c>
      <c r="R9" s="31" t="s">
        <v>14</v>
      </c>
    </row>
    <row r="10" spans="1:18" s="7" customFormat="1" x14ac:dyDescent="0.2">
      <c r="A10" s="3"/>
      <c r="B10" s="32" t="s">
        <v>7</v>
      </c>
      <c r="C10" s="33" t="s">
        <v>12</v>
      </c>
      <c r="D10" s="36" t="s">
        <v>14</v>
      </c>
      <c r="E10" s="35" t="s">
        <v>14</v>
      </c>
      <c r="F10" s="37"/>
      <c r="G10" s="27">
        <f>E7-E17-E19-E20-F10</f>
        <v>129.9828407</v>
      </c>
      <c r="H10" s="31" t="s">
        <v>14</v>
      </c>
      <c r="I10" s="36" t="s">
        <v>14</v>
      </c>
      <c r="J10" s="35" t="s">
        <v>14</v>
      </c>
      <c r="K10" s="37"/>
      <c r="L10" s="27">
        <f>J7-J17-J19-J20-K10</f>
        <v>61.294898500000009</v>
      </c>
      <c r="M10" s="31" t="s">
        <v>14</v>
      </c>
      <c r="N10" s="36" t="s">
        <v>14</v>
      </c>
      <c r="O10" s="35" t="s">
        <v>14</v>
      </c>
      <c r="P10" s="37"/>
      <c r="Q10" s="27">
        <f>O7-O17-O19-O20-P10</f>
        <v>68.687942200000009</v>
      </c>
      <c r="R10" s="31" t="s">
        <v>14</v>
      </c>
    </row>
    <row r="11" spans="1:18" s="7" customFormat="1" x14ac:dyDescent="0.2">
      <c r="A11" s="3"/>
      <c r="B11" s="32" t="s">
        <v>8</v>
      </c>
      <c r="C11" s="33" t="s">
        <v>12</v>
      </c>
      <c r="D11" s="36" t="s">
        <v>14</v>
      </c>
      <c r="E11" s="35" t="s">
        <v>14</v>
      </c>
      <c r="F11" s="26" t="s">
        <v>14</v>
      </c>
      <c r="G11" s="27">
        <f>F7-F17-F19-F20</f>
        <v>0</v>
      </c>
      <c r="H11" s="31" t="s">
        <v>14</v>
      </c>
      <c r="I11" s="36" t="s">
        <v>14</v>
      </c>
      <c r="J11" s="35" t="s">
        <v>14</v>
      </c>
      <c r="K11" s="26" t="s">
        <v>14</v>
      </c>
      <c r="L11" s="27">
        <f>K7-K17-K19-K20</f>
        <v>0</v>
      </c>
      <c r="M11" s="31" t="s">
        <v>14</v>
      </c>
      <c r="N11" s="36" t="s">
        <v>14</v>
      </c>
      <c r="O11" s="35" t="s">
        <v>14</v>
      </c>
      <c r="P11" s="26" t="s">
        <v>14</v>
      </c>
      <c r="Q11" s="27">
        <f>P7-P17-P19-P20</f>
        <v>0</v>
      </c>
      <c r="R11" s="31" t="s">
        <v>14</v>
      </c>
    </row>
    <row r="12" spans="1:18" s="7" customFormat="1" x14ac:dyDescent="0.2">
      <c r="A12" s="3"/>
      <c r="B12" s="32" t="s">
        <v>9</v>
      </c>
      <c r="C12" s="33" t="s">
        <v>12</v>
      </c>
      <c r="D12" s="36" t="s">
        <v>14</v>
      </c>
      <c r="E12" s="35" t="s">
        <v>14</v>
      </c>
      <c r="F12" s="35" t="s">
        <v>14</v>
      </c>
      <c r="G12" s="35" t="s">
        <v>14</v>
      </c>
      <c r="H12" s="44">
        <f>H7-H13-H14-H15-H16</f>
        <v>0</v>
      </c>
      <c r="I12" s="36" t="s">
        <v>14</v>
      </c>
      <c r="J12" s="35" t="s">
        <v>14</v>
      </c>
      <c r="K12" s="35" t="s">
        <v>14</v>
      </c>
      <c r="L12" s="35" t="s">
        <v>14</v>
      </c>
      <c r="M12" s="44">
        <f>M7-M13-M14-M15-M16</f>
        <v>0</v>
      </c>
      <c r="N12" s="36" t="s">
        <v>14</v>
      </c>
      <c r="O12" s="35" t="s">
        <v>14</v>
      </c>
      <c r="P12" s="35" t="s">
        <v>14</v>
      </c>
      <c r="Q12" s="35" t="s">
        <v>14</v>
      </c>
      <c r="R12" s="44">
        <f>R7-R13-R14-R15-R16</f>
        <v>0</v>
      </c>
    </row>
    <row r="13" spans="1:18" s="7" customFormat="1" x14ac:dyDescent="0.2">
      <c r="A13" s="3"/>
      <c r="B13" s="32" t="s">
        <v>16</v>
      </c>
      <c r="C13" s="33" t="s">
        <v>12</v>
      </c>
      <c r="D13" s="122">
        <f>SUM(E13:H13)</f>
        <v>0</v>
      </c>
      <c r="E13" s="37"/>
      <c r="F13" s="37"/>
      <c r="G13" s="37"/>
      <c r="H13" s="37"/>
      <c r="I13" s="122">
        <f>SUM(J13:M13)</f>
        <v>0</v>
      </c>
      <c r="J13" s="37"/>
      <c r="K13" s="37"/>
      <c r="L13" s="37"/>
      <c r="M13" s="37"/>
      <c r="N13" s="122">
        <f>SUM(O13:R13)</f>
        <v>0</v>
      </c>
      <c r="O13" s="37"/>
      <c r="P13" s="37"/>
      <c r="Q13" s="37"/>
      <c r="R13" s="38"/>
    </row>
    <row r="14" spans="1:18" s="7" customFormat="1" x14ac:dyDescent="0.2">
      <c r="A14" s="3"/>
      <c r="B14" s="32" t="s">
        <v>17</v>
      </c>
      <c r="C14" s="33" t="s">
        <v>12</v>
      </c>
      <c r="D14" s="122">
        <f>SUM(E14:H14)</f>
        <v>182.38405299999999</v>
      </c>
      <c r="E14" s="37">
        <f>J14+O14</f>
        <v>182.38405299999999</v>
      </c>
      <c r="F14" s="37"/>
      <c r="G14" s="37"/>
      <c r="H14" s="37"/>
      <c r="I14" s="122">
        <f>SUM(J14:M14)</f>
        <v>88.639908000000005</v>
      </c>
      <c r="J14" s="37">
        <v>88.639908000000005</v>
      </c>
      <c r="K14" s="37"/>
      <c r="L14" s="37"/>
      <c r="M14" s="37"/>
      <c r="N14" s="122">
        <f>SUM(O14:R14)</f>
        <v>93.744145000000003</v>
      </c>
      <c r="O14" s="37">
        <v>93.744145000000003</v>
      </c>
      <c r="P14" s="37"/>
      <c r="Q14" s="37"/>
      <c r="R14" s="38"/>
    </row>
    <row r="15" spans="1:18" s="7" customFormat="1" x14ac:dyDescent="0.2">
      <c r="A15" s="3"/>
      <c r="B15" s="32" t="s">
        <v>49</v>
      </c>
      <c r="C15" s="33" t="s">
        <v>12</v>
      </c>
      <c r="D15" s="122">
        <f>SUM(E15:H15)</f>
        <v>0</v>
      </c>
      <c r="E15" s="37"/>
      <c r="F15" s="37"/>
      <c r="G15" s="37"/>
      <c r="H15" s="37"/>
      <c r="I15" s="122">
        <f>SUM(J15:M15)</f>
        <v>0</v>
      </c>
      <c r="J15" s="37"/>
      <c r="K15" s="37"/>
      <c r="L15" s="37"/>
      <c r="M15" s="37"/>
      <c r="N15" s="122">
        <f>SUM(O15:R15)</f>
        <v>0</v>
      </c>
      <c r="O15" s="37"/>
      <c r="P15" s="37"/>
      <c r="Q15" s="37"/>
      <c r="R15" s="38"/>
    </row>
    <row r="16" spans="1:18" s="7" customFormat="1" ht="25.5" x14ac:dyDescent="0.2">
      <c r="A16" s="3"/>
      <c r="B16" s="32" t="s">
        <v>18</v>
      </c>
      <c r="C16" s="33" t="s">
        <v>12</v>
      </c>
      <c r="D16" s="122">
        <f>SUM(E16:H16)</f>
        <v>0</v>
      </c>
      <c r="E16" s="37"/>
      <c r="F16" s="37"/>
      <c r="G16" s="37"/>
      <c r="H16" s="37"/>
      <c r="I16" s="122">
        <f>SUM(J16:M16)</f>
        <v>0</v>
      </c>
      <c r="J16" s="37"/>
      <c r="K16" s="37"/>
      <c r="L16" s="37"/>
      <c r="M16" s="37"/>
      <c r="N16" s="122">
        <f>SUM(O16:R16)</f>
        <v>0</v>
      </c>
      <c r="O16" s="37"/>
      <c r="P16" s="37"/>
      <c r="Q16" s="37"/>
      <c r="R16" s="38"/>
    </row>
    <row r="17" spans="1:18" s="7" customFormat="1" x14ac:dyDescent="0.2">
      <c r="A17" s="42"/>
      <c r="B17" s="168" t="s">
        <v>19</v>
      </c>
      <c r="C17" s="43" t="s">
        <v>12</v>
      </c>
      <c r="D17" s="40">
        <f>SUM(E17:H17)</f>
        <v>6.8468964999999997</v>
      </c>
      <c r="E17" s="37">
        <f>J17+O17</f>
        <v>2.4789232999999999</v>
      </c>
      <c r="F17" s="37"/>
      <c r="G17" s="37">
        <f>L17+Q17</f>
        <v>4.3679731999999998</v>
      </c>
      <c r="H17" s="37"/>
      <c r="I17" s="40">
        <f>SUM(J17:M17)</f>
        <v>3.3169193999999997</v>
      </c>
      <c r="J17" s="37">
        <v>1.2574084999999999</v>
      </c>
      <c r="K17" s="37"/>
      <c r="L17" s="37">
        <v>2.0595108999999998</v>
      </c>
      <c r="M17" s="37"/>
      <c r="N17" s="40">
        <f>SUM(O17:R17)</f>
        <v>3.5299771</v>
      </c>
      <c r="O17" s="37">
        <v>1.2215148</v>
      </c>
      <c r="P17" s="37"/>
      <c r="Q17" s="37">
        <v>2.3084623</v>
      </c>
      <c r="R17" s="38"/>
    </row>
    <row r="18" spans="1:18" s="7" customFormat="1" x14ac:dyDescent="0.2">
      <c r="A18" s="22"/>
      <c r="B18" s="168"/>
      <c r="C18" s="24" t="s">
        <v>20</v>
      </c>
      <c r="D18" s="40">
        <f>IFERROR(D17/D7*100,0)</f>
        <v>3.7541091928689618</v>
      </c>
      <c r="E18" s="29">
        <f t="shared" ref="E18:G18" si="0">IFERROR(E17/E7*100,0)</f>
        <v>1.35917765792824</v>
      </c>
      <c r="F18" s="29">
        <f>IFERROR(F17/F7*100,0)</f>
        <v>0</v>
      </c>
      <c r="G18" s="29">
        <f t="shared" si="0"/>
        <v>3.3604229423491896</v>
      </c>
      <c r="H18" s="30">
        <f>IFERROR(H17/H7*100,0)</f>
        <v>0</v>
      </c>
      <c r="I18" s="40">
        <f>IFERROR(I17/I7*100,0)</f>
        <v>3.7420158423449625</v>
      </c>
      <c r="J18" s="29">
        <f t="shared" ref="J18:M18" si="1">IFERROR(J17/J7*100,0)</f>
        <v>1.4185579930881695</v>
      </c>
      <c r="K18" s="29">
        <f t="shared" si="1"/>
        <v>0</v>
      </c>
      <c r="L18" s="29">
        <f t="shared" si="1"/>
        <v>3.3600037693185829</v>
      </c>
      <c r="M18" s="30">
        <f t="shared" si="1"/>
        <v>0</v>
      </c>
      <c r="N18" s="40">
        <f>IFERROR(N17/N7*100,0)</f>
        <v>3.7655440774461169</v>
      </c>
      <c r="O18" s="29">
        <f t="shared" ref="O18:R18" si="2">IFERROR(O17/O7*100,0)</f>
        <v>1.3030304985980723</v>
      </c>
      <c r="P18" s="29">
        <f t="shared" si="2"/>
        <v>0</v>
      </c>
      <c r="Q18" s="29">
        <f t="shared" si="2"/>
        <v>3.3607969988071638</v>
      </c>
      <c r="R18" s="30">
        <f t="shared" si="2"/>
        <v>0</v>
      </c>
    </row>
    <row r="19" spans="1:18" s="7" customFormat="1" ht="25.5" x14ac:dyDescent="0.2">
      <c r="A19" s="42"/>
      <c r="B19" s="45" t="s">
        <v>21</v>
      </c>
      <c r="C19" s="46" t="s">
        <v>12</v>
      </c>
      <c r="D19" s="40">
        <f>SUM(E19:H19)</f>
        <v>0</v>
      </c>
      <c r="E19" s="37"/>
      <c r="F19" s="37"/>
      <c r="G19" s="37"/>
      <c r="H19" s="38"/>
      <c r="I19" s="40">
        <f>SUM(J19:M19)</f>
        <v>0</v>
      </c>
      <c r="J19" s="37"/>
      <c r="K19" s="37"/>
      <c r="L19" s="37"/>
      <c r="M19" s="38"/>
      <c r="N19" s="40">
        <f>SUM(O19:R19)</f>
        <v>0</v>
      </c>
      <c r="O19" s="37"/>
      <c r="P19" s="37"/>
      <c r="Q19" s="37"/>
      <c r="R19" s="38"/>
    </row>
    <row r="20" spans="1:18" s="49" customFormat="1" ht="25.5" x14ac:dyDescent="0.2">
      <c r="A20" s="15"/>
      <c r="B20" s="47" t="s">
        <v>22</v>
      </c>
      <c r="C20" s="43" t="s">
        <v>12</v>
      </c>
      <c r="D20" s="40">
        <f>D7-D17-D19</f>
        <v>175.53715649999998</v>
      </c>
      <c r="E20" s="29">
        <f>E23+E22+E21</f>
        <v>49.922288999999999</v>
      </c>
      <c r="F20" s="29">
        <f>F23+F22+F21</f>
        <v>0</v>
      </c>
      <c r="G20" s="29">
        <f>G23+G22+G21</f>
        <v>125.61488900000001</v>
      </c>
      <c r="H20" s="30">
        <f>H23+H22+H21</f>
        <v>0</v>
      </c>
      <c r="I20" s="40">
        <f>I7-I17-I19</f>
        <v>85.322988600000002</v>
      </c>
      <c r="J20" s="29">
        <f>J23+J22+J21</f>
        <v>26.087600999999999</v>
      </c>
      <c r="K20" s="29">
        <f>K23+K22+K21</f>
        <v>0</v>
      </c>
      <c r="L20" s="29">
        <f>L23+L22+L21</f>
        <v>59.235410000000002</v>
      </c>
      <c r="M20" s="30">
        <f>M23+M22+M21</f>
        <v>0</v>
      </c>
      <c r="N20" s="40">
        <f>N7-N17-N19</f>
        <v>90.214167900000007</v>
      </c>
      <c r="O20" s="29">
        <f>O23+O22+O21</f>
        <v>23.834688</v>
      </c>
      <c r="P20" s="29">
        <f>P23+P22+P21</f>
        <v>0</v>
      </c>
      <c r="Q20" s="29">
        <f>Q23+Q22+Q21</f>
        <v>66.379479000000003</v>
      </c>
      <c r="R20" s="30">
        <f>R23+R22+R21</f>
        <v>0</v>
      </c>
    </row>
    <row r="21" spans="1:18" s="49" customFormat="1" ht="25.5" x14ac:dyDescent="0.2">
      <c r="A21" s="3"/>
      <c r="B21" s="50" t="s">
        <v>23</v>
      </c>
      <c r="C21" s="33" t="s">
        <v>12</v>
      </c>
      <c r="D21" s="122">
        <f>SUM(E21:H21)</f>
        <v>0</v>
      </c>
      <c r="E21" s="37"/>
      <c r="F21" s="37"/>
      <c r="G21" s="37"/>
      <c r="H21" s="37"/>
      <c r="I21" s="122">
        <f>SUM(J21:M21)</f>
        <v>0</v>
      </c>
      <c r="J21" s="37"/>
      <c r="K21" s="37"/>
      <c r="L21" s="37"/>
      <c r="M21" s="37"/>
      <c r="N21" s="122">
        <f>SUM(O21:R21)</f>
        <v>0</v>
      </c>
      <c r="O21" s="37"/>
      <c r="P21" s="37"/>
      <c r="Q21" s="37"/>
      <c r="R21" s="38"/>
    </row>
    <row r="22" spans="1:18" s="7" customFormat="1" ht="13.5" thickBot="1" x14ac:dyDescent="0.25">
      <c r="A22" s="3"/>
      <c r="B22" s="51" t="s">
        <v>24</v>
      </c>
      <c r="C22" s="52" t="s">
        <v>12</v>
      </c>
      <c r="D22" s="123">
        <f>SUM(E22:H22)</f>
        <v>123.25122200000001</v>
      </c>
      <c r="E22" s="124">
        <f>J22+O22</f>
        <v>49.922288999999999</v>
      </c>
      <c r="F22" s="124"/>
      <c r="G22" s="124">
        <f>L22+Q22</f>
        <v>73.328933000000006</v>
      </c>
      <c r="H22" s="125"/>
      <c r="I22" s="123">
        <f>SUM(J22:M22)</f>
        <v>61.791190999999998</v>
      </c>
      <c r="J22" s="124">
        <v>26.087600999999999</v>
      </c>
      <c r="K22" s="124"/>
      <c r="L22" s="124">
        <v>35.703589999999998</v>
      </c>
      <c r="M22" s="125"/>
      <c r="N22" s="123">
        <f>SUM(O22:R22)</f>
        <v>61.460031000000001</v>
      </c>
      <c r="O22" s="124">
        <v>23.834688</v>
      </c>
      <c r="P22" s="124"/>
      <c r="Q22" s="124">
        <v>37.625343000000001</v>
      </c>
      <c r="R22" s="125"/>
    </row>
    <row r="23" spans="1:18" s="7" customFormat="1" ht="13.5" thickBot="1" x14ac:dyDescent="0.25">
      <c r="A23" s="15"/>
      <c r="B23" s="55" t="s">
        <v>25</v>
      </c>
      <c r="C23" s="56" t="s">
        <v>12</v>
      </c>
      <c r="D23" s="58">
        <f>SUM(E23:H23)</f>
        <v>52.285955999999999</v>
      </c>
      <c r="E23" s="126"/>
      <c r="F23" s="126"/>
      <c r="G23" s="126">
        <f>L23+Q23</f>
        <v>52.285955999999999</v>
      </c>
      <c r="H23" s="127"/>
      <c r="I23" s="58">
        <f>SUM(J23:M23)</f>
        <v>23.53182</v>
      </c>
      <c r="J23" s="126"/>
      <c r="K23" s="126"/>
      <c r="L23" s="126">
        <v>23.53182</v>
      </c>
      <c r="M23" s="127"/>
      <c r="N23" s="58">
        <f>SUM(O23:R23)</f>
        <v>28.754135999999999</v>
      </c>
      <c r="O23" s="126"/>
      <c r="P23" s="126"/>
      <c r="Q23" s="126">
        <v>28.754135999999999</v>
      </c>
      <c r="R23" s="127"/>
    </row>
    <row r="24" spans="1:18" s="7" customFormat="1" ht="13.5" thickBot="1" x14ac:dyDescent="0.25">
      <c r="A24" s="59"/>
      <c r="B24" s="60" t="s">
        <v>26</v>
      </c>
      <c r="C24" s="61"/>
      <c r="D24" s="64" t="s">
        <v>14</v>
      </c>
      <c r="E24" s="63">
        <f>E7-E17-E19-E21-E22-E23-F10-G10</f>
        <v>0</v>
      </c>
      <c r="F24" s="63">
        <f>F7-F17-F19-F21-F22-F23-G11</f>
        <v>0</v>
      </c>
      <c r="G24" s="63">
        <f>G7-G17-G19-G21-G22-G23-H12</f>
        <v>-2.1500000002561137E-5</v>
      </c>
      <c r="H24" s="117">
        <f>H7-H17-H19-H21-H22-H23</f>
        <v>0</v>
      </c>
      <c r="I24" s="64" t="s">
        <v>14</v>
      </c>
      <c r="J24" s="63">
        <f>J7-J17-J19-J21-J22-J23-K10-L10</f>
        <v>0</v>
      </c>
      <c r="K24" s="63">
        <f>K7-K17-K19-K21-K22-K23-L11</f>
        <v>0</v>
      </c>
      <c r="L24" s="63">
        <f>L7-L17-L19-L21-L22-L23-M12</f>
        <v>-2.2399999988209629E-5</v>
      </c>
      <c r="M24" s="117">
        <f>M7-M17-M19-M21-M22-M23</f>
        <v>0</v>
      </c>
      <c r="N24" s="64" t="s">
        <v>14</v>
      </c>
      <c r="O24" s="63">
        <f>O7-O17-O19-O21-O22-O23-P10-Q10</f>
        <v>0</v>
      </c>
      <c r="P24" s="63">
        <f>P7-P17-P19-P21-P22-P23-Q11</f>
        <v>0</v>
      </c>
      <c r="Q24" s="63">
        <f>Q7-Q17-Q19-Q21-Q22-Q23-R12</f>
        <v>9.00000006964774E-7</v>
      </c>
      <c r="R24" s="117">
        <f>R7-R17-R19-R21-R22-R23</f>
        <v>0</v>
      </c>
    </row>
    <row r="25" spans="1:18" s="7" customFormat="1" ht="18" customHeight="1" x14ac:dyDescent="0.2">
      <c r="A25" s="65"/>
      <c r="B25" s="66"/>
      <c r="C25" s="67"/>
      <c r="D25" s="68"/>
      <c r="E25" s="69"/>
      <c r="F25" s="69"/>
      <c r="G25" s="69"/>
      <c r="H25" s="69"/>
      <c r="I25" s="68"/>
      <c r="J25" s="70"/>
      <c r="K25" s="70"/>
      <c r="L25" s="70"/>
      <c r="M25" s="70"/>
      <c r="N25" s="68"/>
      <c r="O25" s="70"/>
      <c r="P25" s="70"/>
      <c r="Q25" s="70"/>
      <c r="R25" s="70"/>
    </row>
    <row r="26" spans="1:18" s="7" customFormat="1" ht="18" customHeight="1" x14ac:dyDescent="0.2">
      <c r="A26" s="65"/>
      <c r="B26" s="4" t="s">
        <v>27</v>
      </c>
      <c r="C26" s="67"/>
      <c r="D26" s="68"/>
      <c r="E26" s="69"/>
      <c r="F26" s="69"/>
      <c r="G26" s="69"/>
      <c r="H26" s="69"/>
      <c r="I26" s="68"/>
      <c r="J26" s="70"/>
      <c r="K26" s="70"/>
      <c r="L26" s="70"/>
      <c r="M26" s="70"/>
      <c r="N26" s="68"/>
      <c r="O26" s="70"/>
      <c r="P26" s="70"/>
      <c r="Q26" s="70"/>
      <c r="R26" s="70"/>
    </row>
    <row r="27" spans="1:18" s="7" customFormat="1" ht="18" customHeight="1" thickBot="1" x14ac:dyDescent="0.25">
      <c r="A27" s="3"/>
      <c r="B27" s="3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s="7" customFormat="1" ht="12.75" customHeight="1" x14ac:dyDescent="0.2">
      <c r="A28" s="3"/>
      <c r="B28" s="160" t="s">
        <v>1</v>
      </c>
      <c r="C28" s="160" t="s">
        <v>28</v>
      </c>
      <c r="D28" s="163" t="s">
        <v>50</v>
      </c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5"/>
    </row>
    <row r="29" spans="1:18" s="7" customFormat="1" ht="18" customHeight="1" x14ac:dyDescent="0.2">
      <c r="A29" s="3"/>
      <c r="B29" s="161"/>
      <c r="C29" s="161"/>
      <c r="D29" s="166" t="s">
        <v>3</v>
      </c>
      <c r="E29" s="157"/>
      <c r="F29" s="157"/>
      <c r="G29" s="157"/>
      <c r="H29" s="157"/>
      <c r="I29" s="157" t="s">
        <v>4</v>
      </c>
      <c r="J29" s="157"/>
      <c r="K29" s="157"/>
      <c r="L29" s="157"/>
      <c r="M29" s="157"/>
      <c r="N29" s="157" t="s">
        <v>5</v>
      </c>
      <c r="O29" s="157"/>
      <c r="P29" s="157"/>
      <c r="Q29" s="157"/>
      <c r="R29" s="158"/>
    </row>
    <row r="30" spans="1:18" s="7" customFormat="1" ht="18" customHeight="1" thickBot="1" x14ac:dyDescent="0.25">
      <c r="A30" s="3"/>
      <c r="B30" s="162"/>
      <c r="C30" s="162"/>
      <c r="D30" s="11" t="s">
        <v>6</v>
      </c>
      <c r="E30" s="12" t="s">
        <v>7</v>
      </c>
      <c r="F30" s="12" t="s">
        <v>8</v>
      </c>
      <c r="G30" s="12" t="s">
        <v>9</v>
      </c>
      <c r="H30" s="12" t="s">
        <v>10</v>
      </c>
      <c r="I30" s="12" t="s">
        <v>6</v>
      </c>
      <c r="J30" s="12" t="s">
        <v>7</v>
      </c>
      <c r="K30" s="12" t="s">
        <v>8</v>
      </c>
      <c r="L30" s="12" t="s">
        <v>9</v>
      </c>
      <c r="M30" s="12" t="s">
        <v>10</v>
      </c>
      <c r="N30" s="12" t="s">
        <v>6</v>
      </c>
      <c r="O30" s="12" t="s">
        <v>7</v>
      </c>
      <c r="P30" s="12" t="s">
        <v>8</v>
      </c>
      <c r="Q30" s="12" t="s">
        <v>9</v>
      </c>
      <c r="R30" s="14" t="s">
        <v>10</v>
      </c>
    </row>
    <row r="31" spans="1:18" s="7" customFormat="1" ht="12" customHeight="1" x14ac:dyDescent="0.2">
      <c r="A31" s="3"/>
      <c r="B31" s="73" t="s">
        <v>11</v>
      </c>
      <c r="C31" s="74" t="s">
        <v>12</v>
      </c>
      <c r="D31" s="20">
        <f>D40+D39+D38+D37</f>
        <v>127.53677121429295</v>
      </c>
      <c r="E31" s="19">
        <f>E40+E39+E38+E37</f>
        <v>127.53677121429295</v>
      </c>
      <c r="F31" s="19">
        <f>F40+F39+F38+F37+F32</f>
        <v>0</v>
      </c>
      <c r="G31" s="19">
        <f>G40+G39+G38+G37+G32</f>
        <v>75.878771414252014</v>
      </c>
      <c r="H31" s="21">
        <f>H44+H43+H41</f>
        <v>0</v>
      </c>
      <c r="I31" s="20">
        <f>I40+I39+I38+I37</f>
        <v>63.939562194691888</v>
      </c>
      <c r="J31" s="19">
        <f>J40+J39+J38+J37</f>
        <v>63.939562194691888</v>
      </c>
      <c r="K31" s="19">
        <f>K40+K39+K38+K37+K32</f>
        <v>0</v>
      </c>
      <c r="L31" s="19">
        <f>L40+L39+L38+L37+L32</f>
        <v>36.944941424433509</v>
      </c>
      <c r="M31" s="21">
        <f>M44+M43+M41</f>
        <v>0</v>
      </c>
      <c r="N31" s="20">
        <f>N40+N39+N38+N37</f>
        <v>63.597209019601067</v>
      </c>
      <c r="O31" s="19">
        <f>O40+O39+O38+O37</f>
        <v>63.597209019601067</v>
      </c>
      <c r="P31" s="19">
        <f>P40+P39+P38+P37+P32</f>
        <v>0</v>
      </c>
      <c r="Q31" s="19">
        <f>Q40+Q39+Q38+Q37+Q32</f>
        <v>38.933829989818499</v>
      </c>
      <c r="R31" s="21">
        <f>R44+R43+R41</f>
        <v>0</v>
      </c>
    </row>
    <row r="32" spans="1:18" s="7" customFormat="1" ht="12" customHeight="1" x14ac:dyDescent="0.2">
      <c r="A32" s="3"/>
      <c r="B32" s="78" t="s">
        <v>13</v>
      </c>
      <c r="C32" s="24" t="s">
        <v>12</v>
      </c>
      <c r="D32" s="28" t="s">
        <v>14</v>
      </c>
      <c r="E32" s="26" t="s">
        <v>14</v>
      </c>
      <c r="F32" s="27">
        <f>F34</f>
        <v>0</v>
      </c>
      <c r="G32" s="27">
        <f>G35+G34</f>
        <v>75.878771414252014</v>
      </c>
      <c r="H32" s="44">
        <f>H36</f>
        <v>0</v>
      </c>
      <c r="I32" s="28" t="s">
        <v>14</v>
      </c>
      <c r="J32" s="26" t="s">
        <v>14</v>
      </c>
      <c r="K32" s="27">
        <f>K34</f>
        <v>0</v>
      </c>
      <c r="L32" s="27">
        <f>L35+L34</f>
        <v>36.944941424433509</v>
      </c>
      <c r="M32" s="44">
        <f>M36</f>
        <v>0</v>
      </c>
      <c r="N32" s="28" t="s">
        <v>14</v>
      </c>
      <c r="O32" s="26" t="s">
        <v>14</v>
      </c>
      <c r="P32" s="27">
        <f>P34</f>
        <v>0</v>
      </c>
      <c r="Q32" s="27">
        <f>Q35+Q34</f>
        <v>38.933829989818499</v>
      </c>
      <c r="R32" s="44">
        <f>R36</f>
        <v>0</v>
      </c>
    </row>
    <row r="33" spans="1:18" s="7" customFormat="1" ht="12" customHeight="1" x14ac:dyDescent="0.2">
      <c r="A33" s="3"/>
      <c r="B33" s="78" t="s">
        <v>15</v>
      </c>
      <c r="C33" s="24" t="s">
        <v>12</v>
      </c>
      <c r="D33" s="28" t="s">
        <v>14</v>
      </c>
      <c r="E33" s="26" t="s">
        <v>14</v>
      </c>
      <c r="F33" s="26" t="s">
        <v>14</v>
      </c>
      <c r="G33" s="26" t="s">
        <v>14</v>
      </c>
      <c r="H33" s="31" t="s">
        <v>14</v>
      </c>
      <c r="I33" s="28" t="s">
        <v>14</v>
      </c>
      <c r="J33" s="26" t="s">
        <v>14</v>
      </c>
      <c r="K33" s="26" t="s">
        <v>14</v>
      </c>
      <c r="L33" s="26" t="s">
        <v>14</v>
      </c>
      <c r="M33" s="31" t="s">
        <v>14</v>
      </c>
      <c r="N33" s="28" t="s">
        <v>14</v>
      </c>
      <c r="O33" s="26" t="s">
        <v>14</v>
      </c>
      <c r="P33" s="26" t="s">
        <v>14</v>
      </c>
      <c r="Q33" s="26" t="s">
        <v>14</v>
      </c>
      <c r="R33" s="31" t="s">
        <v>14</v>
      </c>
    </row>
    <row r="34" spans="1:18" s="7" customFormat="1" ht="12" customHeight="1" x14ac:dyDescent="0.2">
      <c r="A34" s="3"/>
      <c r="B34" s="84" t="s">
        <v>7</v>
      </c>
      <c r="C34" s="33" t="s">
        <v>12</v>
      </c>
      <c r="D34" s="36" t="s">
        <v>14</v>
      </c>
      <c r="E34" s="35" t="s">
        <v>14</v>
      </c>
      <c r="F34" s="37"/>
      <c r="G34" s="27">
        <f>E31-E41-E43-E44-F34</f>
        <v>75.878771414252014</v>
      </c>
      <c r="H34" s="31" t="s">
        <v>14</v>
      </c>
      <c r="I34" s="36" t="s">
        <v>14</v>
      </c>
      <c r="J34" s="35" t="s">
        <v>14</v>
      </c>
      <c r="K34" s="37"/>
      <c r="L34" s="27">
        <f>J31-J41-J43-J44-K34</f>
        <v>36.944941424433509</v>
      </c>
      <c r="M34" s="31" t="s">
        <v>14</v>
      </c>
      <c r="N34" s="36" t="s">
        <v>14</v>
      </c>
      <c r="O34" s="35" t="s">
        <v>14</v>
      </c>
      <c r="P34" s="37"/>
      <c r="Q34" s="27">
        <f>O31-O41-O43-O44-P34</f>
        <v>38.933829989818499</v>
      </c>
      <c r="R34" s="31" t="s">
        <v>14</v>
      </c>
    </row>
    <row r="35" spans="1:18" s="7" customFormat="1" ht="12" customHeight="1" x14ac:dyDescent="0.2">
      <c r="A35" s="3"/>
      <c r="B35" s="84" t="s">
        <v>8</v>
      </c>
      <c r="C35" s="33" t="s">
        <v>12</v>
      </c>
      <c r="D35" s="36" t="s">
        <v>14</v>
      </c>
      <c r="E35" s="35" t="s">
        <v>14</v>
      </c>
      <c r="F35" s="26" t="s">
        <v>14</v>
      </c>
      <c r="G35" s="27">
        <f>F31-F41-F43-F44</f>
        <v>0</v>
      </c>
      <c r="H35" s="31" t="s">
        <v>14</v>
      </c>
      <c r="I35" s="36" t="s">
        <v>14</v>
      </c>
      <c r="J35" s="35" t="s">
        <v>14</v>
      </c>
      <c r="K35" s="26" t="s">
        <v>14</v>
      </c>
      <c r="L35" s="27">
        <f>K31-K41-K43-K44</f>
        <v>0</v>
      </c>
      <c r="M35" s="31" t="s">
        <v>14</v>
      </c>
      <c r="N35" s="36" t="s">
        <v>14</v>
      </c>
      <c r="O35" s="35" t="s">
        <v>14</v>
      </c>
      <c r="P35" s="26" t="s">
        <v>14</v>
      </c>
      <c r="Q35" s="27">
        <f>P31-P41-P43-P44</f>
        <v>0</v>
      </c>
      <c r="R35" s="31" t="s">
        <v>14</v>
      </c>
    </row>
    <row r="36" spans="1:18" s="7" customFormat="1" ht="12" customHeight="1" x14ac:dyDescent="0.2">
      <c r="A36" s="3"/>
      <c r="B36" s="84" t="s">
        <v>9</v>
      </c>
      <c r="C36" s="33" t="s">
        <v>12</v>
      </c>
      <c r="D36" s="36" t="s">
        <v>14</v>
      </c>
      <c r="E36" s="35" t="s">
        <v>14</v>
      </c>
      <c r="F36" s="35" t="s">
        <v>14</v>
      </c>
      <c r="G36" s="35" t="s">
        <v>14</v>
      </c>
      <c r="H36" s="44">
        <f>H31-H37-H38-H39-H40</f>
        <v>0</v>
      </c>
      <c r="I36" s="36" t="s">
        <v>14</v>
      </c>
      <c r="J36" s="35" t="s">
        <v>14</v>
      </c>
      <c r="K36" s="35" t="s">
        <v>14</v>
      </c>
      <c r="L36" s="35" t="s">
        <v>14</v>
      </c>
      <c r="M36" s="44">
        <f>M31-M37-M38-M39-M40</f>
        <v>0</v>
      </c>
      <c r="N36" s="36" t="s">
        <v>14</v>
      </c>
      <c r="O36" s="35" t="s">
        <v>14</v>
      </c>
      <c r="P36" s="35" t="s">
        <v>14</v>
      </c>
      <c r="Q36" s="35" t="s">
        <v>14</v>
      </c>
      <c r="R36" s="44">
        <f>R31-R37-R38-R39-R40</f>
        <v>0</v>
      </c>
    </row>
    <row r="37" spans="1:18" s="7" customFormat="1" ht="12" customHeight="1" x14ac:dyDescent="0.2">
      <c r="A37" s="3"/>
      <c r="B37" s="84" t="s">
        <v>16</v>
      </c>
      <c r="C37" s="33" t="s">
        <v>12</v>
      </c>
      <c r="D37" s="122">
        <f>SUM(E37:H37)</f>
        <v>0</v>
      </c>
      <c r="E37" s="37"/>
      <c r="F37" s="37"/>
      <c r="G37" s="37"/>
      <c r="H37" s="37"/>
      <c r="I37" s="122">
        <f>SUM(J37:M37)</f>
        <v>0</v>
      </c>
      <c r="J37" s="37"/>
      <c r="K37" s="37"/>
      <c r="L37" s="37"/>
      <c r="M37" s="37"/>
      <c r="N37" s="122">
        <f>SUM(O37:R37)</f>
        <v>0</v>
      </c>
      <c r="O37" s="37"/>
      <c r="P37" s="37"/>
      <c r="Q37" s="37"/>
      <c r="R37" s="38"/>
    </row>
    <row r="38" spans="1:18" s="7" customFormat="1" ht="12" customHeight="1" x14ac:dyDescent="0.2">
      <c r="A38" s="3"/>
      <c r="B38" s="84" t="s">
        <v>17</v>
      </c>
      <c r="C38" s="33" t="s">
        <v>12</v>
      </c>
      <c r="D38" s="122">
        <f>SUM(E38:H38)</f>
        <v>127.53677121429295</v>
      </c>
      <c r="E38" s="37">
        <f>J38+O38</f>
        <v>127.53677121429295</v>
      </c>
      <c r="F38" s="37"/>
      <c r="G38" s="37"/>
      <c r="H38" s="37"/>
      <c r="I38" s="122">
        <f>SUM(J38:M38)</f>
        <v>63.939562194691888</v>
      </c>
      <c r="J38" s="37">
        <v>63.939562194691888</v>
      </c>
      <c r="K38" s="37"/>
      <c r="L38" s="37"/>
      <c r="M38" s="37"/>
      <c r="N38" s="122">
        <f>SUM(O38:R38)</f>
        <v>63.597209019601067</v>
      </c>
      <c r="O38" s="37">
        <v>63.597209019601067</v>
      </c>
      <c r="P38" s="37"/>
      <c r="Q38" s="37"/>
      <c r="R38" s="38"/>
    </row>
    <row r="39" spans="1:18" s="7" customFormat="1" ht="12" customHeight="1" x14ac:dyDescent="0.2">
      <c r="A39" s="3"/>
      <c r="B39" s="32" t="s">
        <v>49</v>
      </c>
      <c r="C39" s="33" t="s">
        <v>12</v>
      </c>
      <c r="D39" s="122">
        <f>SUM(E39:H39)</f>
        <v>0</v>
      </c>
      <c r="E39" s="37"/>
      <c r="F39" s="37"/>
      <c r="G39" s="37"/>
      <c r="H39" s="37"/>
      <c r="I39" s="122">
        <f>SUM(J39:M39)</f>
        <v>0</v>
      </c>
      <c r="J39" s="37"/>
      <c r="K39" s="37"/>
      <c r="L39" s="37"/>
      <c r="M39" s="37"/>
      <c r="N39" s="122">
        <f>SUM(O39:R39)</f>
        <v>0</v>
      </c>
      <c r="O39" s="37"/>
      <c r="P39" s="37"/>
      <c r="Q39" s="37"/>
      <c r="R39" s="38"/>
    </row>
    <row r="40" spans="1:18" s="7" customFormat="1" ht="28.9" customHeight="1" x14ac:dyDescent="0.2">
      <c r="A40" s="3"/>
      <c r="B40" s="32" t="s">
        <v>18</v>
      </c>
      <c r="C40" s="33" t="s">
        <v>12</v>
      </c>
      <c r="D40" s="122">
        <f>SUM(E40:H40)</f>
        <v>0</v>
      </c>
      <c r="E40" s="37"/>
      <c r="F40" s="37"/>
      <c r="G40" s="37"/>
      <c r="H40" s="37"/>
      <c r="I40" s="122">
        <f>SUM(J40:M40)</f>
        <v>0</v>
      </c>
      <c r="J40" s="37"/>
      <c r="K40" s="37"/>
      <c r="L40" s="37"/>
      <c r="M40" s="37"/>
      <c r="N40" s="122">
        <f>SUM(O40:R40)</f>
        <v>0</v>
      </c>
      <c r="O40" s="37"/>
      <c r="P40" s="37"/>
      <c r="Q40" s="37"/>
      <c r="R40" s="38"/>
    </row>
    <row r="41" spans="1:18" s="7" customFormat="1" ht="12" customHeight="1" x14ac:dyDescent="0.2">
      <c r="A41" s="3"/>
      <c r="B41" s="155" t="s">
        <v>19</v>
      </c>
      <c r="C41" s="74" t="s">
        <v>12</v>
      </c>
      <c r="D41" s="40">
        <f>SUM(E41:H41)</f>
        <v>4.2855492142929617</v>
      </c>
      <c r="E41" s="37">
        <v>1.7357108000409491</v>
      </c>
      <c r="F41" s="37"/>
      <c r="G41" s="37">
        <v>2.5498384142520125</v>
      </c>
      <c r="H41" s="37"/>
      <c r="I41" s="40">
        <f>SUM(J41:M41)</f>
        <v>2.1483711946918915</v>
      </c>
      <c r="J41" s="37">
        <v>0.90701977025838321</v>
      </c>
      <c r="K41" s="37"/>
      <c r="L41" s="37">
        <v>1.2413514244335084</v>
      </c>
      <c r="M41" s="37"/>
      <c r="N41" s="40">
        <f>SUM(O41:R41)</f>
        <v>2.1371780196010697</v>
      </c>
      <c r="O41" s="37">
        <v>0.82869102978256592</v>
      </c>
      <c r="P41" s="37"/>
      <c r="Q41" s="37">
        <v>1.3084869898185039</v>
      </c>
      <c r="R41" s="38"/>
    </row>
    <row r="42" spans="1:18" s="7" customFormat="1" ht="12" customHeight="1" x14ac:dyDescent="0.2">
      <c r="A42" s="3"/>
      <c r="B42" s="159"/>
      <c r="C42" s="24" t="s">
        <v>20</v>
      </c>
      <c r="D42" s="40">
        <f>IFERROR(D41/D31*100,0)</f>
        <v>3.3602459694484437</v>
      </c>
      <c r="E42" s="29">
        <f>IFERROR(E41/E31*100,0)</f>
        <v>1.3609493038870575</v>
      </c>
      <c r="F42" s="29">
        <f t="shared" ref="F42:G42" si="3">IFERROR(F41/F31*100,0)</f>
        <v>0</v>
      </c>
      <c r="G42" s="29">
        <f t="shared" si="3"/>
        <v>3.3604107798892038</v>
      </c>
      <c r="H42" s="30">
        <f>IFERROR(H41/H31*100,0)</f>
        <v>0</v>
      </c>
      <c r="I42" s="40">
        <f>IFERROR(I41/I31*100,0)</f>
        <v>3.3600029792982289</v>
      </c>
      <c r="J42" s="29">
        <f t="shared" ref="J42:M42" si="4">IFERROR(J41/J31*100,0)</f>
        <v>1.4185579930881695</v>
      </c>
      <c r="K42" s="29">
        <f t="shared" si="4"/>
        <v>0</v>
      </c>
      <c r="L42" s="29">
        <f t="shared" si="4"/>
        <v>3.3600037693185829</v>
      </c>
      <c r="M42" s="30">
        <f t="shared" si="4"/>
        <v>0</v>
      </c>
      <c r="N42" s="40">
        <f>IFERROR(N41/N31*100,0)</f>
        <v>3.360490267650547</v>
      </c>
      <c r="O42" s="29">
        <f t="shared" ref="O42:R42" si="5">IFERROR(O41/O31*100,0)</f>
        <v>1.3030304985980723</v>
      </c>
      <c r="P42" s="29">
        <f t="shared" si="5"/>
        <v>0</v>
      </c>
      <c r="Q42" s="29">
        <f t="shared" si="5"/>
        <v>3.3607969988071646</v>
      </c>
      <c r="R42" s="30">
        <f t="shared" si="5"/>
        <v>0</v>
      </c>
    </row>
    <row r="43" spans="1:18" s="7" customFormat="1" ht="31.5" customHeight="1" x14ac:dyDescent="0.2">
      <c r="A43" s="3"/>
      <c r="B43" s="92" t="s">
        <v>21</v>
      </c>
      <c r="C43" s="46" t="s">
        <v>12</v>
      </c>
      <c r="D43" s="40">
        <f>SUM(E43:H43)</f>
        <v>0</v>
      </c>
      <c r="E43" s="37"/>
      <c r="F43" s="37"/>
      <c r="G43" s="37"/>
      <c r="H43" s="38"/>
      <c r="I43" s="40">
        <f>SUM(J43:M43)</f>
        <v>0</v>
      </c>
      <c r="J43" s="37"/>
      <c r="K43" s="37"/>
      <c r="L43" s="37"/>
      <c r="M43" s="38"/>
      <c r="N43" s="40">
        <f>SUM(O43:R43)</f>
        <v>0</v>
      </c>
      <c r="O43" s="37"/>
      <c r="P43" s="37"/>
      <c r="Q43" s="37"/>
      <c r="R43" s="38"/>
    </row>
    <row r="44" spans="1:18" s="49" customFormat="1" ht="12" customHeight="1" x14ac:dyDescent="0.2">
      <c r="A44" s="3"/>
      <c r="B44" s="93" t="s">
        <v>29</v>
      </c>
      <c r="C44" s="43" t="s">
        <v>12</v>
      </c>
      <c r="D44" s="40">
        <f>E44+G44</f>
        <v>123.25122200000001</v>
      </c>
      <c r="E44" s="29">
        <f>E46+E45</f>
        <v>49.922288999999999</v>
      </c>
      <c r="F44" s="29">
        <f t="shared" ref="F44:H44" si="6">F46+F45</f>
        <v>0</v>
      </c>
      <c r="G44" s="29">
        <f>G46+G45</f>
        <v>73.328933000000006</v>
      </c>
      <c r="H44" s="29">
        <f t="shared" si="6"/>
        <v>0</v>
      </c>
      <c r="I44" s="40">
        <f>I31-I41-I43</f>
        <v>61.791190999999998</v>
      </c>
      <c r="J44" s="29">
        <f>J46+J45</f>
        <v>26.087600999999999</v>
      </c>
      <c r="K44" s="29">
        <f t="shared" ref="K44:M44" si="7">K46+K45</f>
        <v>0</v>
      </c>
      <c r="L44" s="29">
        <f t="shared" si="7"/>
        <v>35.703589999999998</v>
      </c>
      <c r="M44" s="29">
        <f t="shared" si="7"/>
        <v>0</v>
      </c>
      <c r="N44" s="40">
        <f>N31-N41-N43</f>
        <v>61.460031000000001</v>
      </c>
      <c r="O44" s="29">
        <f>O46+O45</f>
        <v>23.834688</v>
      </c>
      <c r="P44" s="29">
        <f t="shared" ref="P44:R44" si="8">P46+P45</f>
        <v>0</v>
      </c>
      <c r="Q44" s="29">
        <f t="shared" si="8"/>
        <v>37.625343000000001</v>
      </c>
      <c r="R44" s="30">
        <f t="shared" si="8"/>
        <v>0</v>
      </c>
    </row>
    <row r="45" spans="1:18" s="7" customFormat="1" ht="15.75" customHeight="1" x14ac:dyDescent="0.2">
      <c r="A45" s="3"/>
      <c r="B45" s="94" t="s">
        <v>30</v>
      </c>
      <c r="C45" s="95" t="s">
        <v>12</v>
      </c>
      <c r="D45" s="122">
        <f>SUM(E45:H45)</f>
        <v>0</v>
      </c>
      <c r="E45" s="37">
        <f>E21</f>
        <v>0</v>
      </c>
      <c r="F45" s="37">
        <f t="shared" ref="F45:H45" si="9">F21</f>
        <v>0</v>
      </c>
      <c r="G45" s="37">
        <f t="shared" si="9"/>
        <v>0</v>
      </c>
      <c r="H45" s="37">
        <f t="shared" si="9"/>
        <v>0</v>
      </c>
      <c r="I45" s="122">
        <f>SUM(J45:M45)</f>
        <v>0</v>
      </c>
      <c r="J45" s="37">
        <f t="shared" ref="J45:M45" si="10">J21</f>
        <v>0</v>
      </c>
      <c r="K45" s="37">
        <f t="shared" si="10"/>
        <v>0</v>
      </c>
      <c r="L45" s="37">
        <f t="shared" si="10"/>
        <v>0</v>
      </c>
      <c r="M45" s="37">
        <f t="shared" si="10"/>
        <v>0</v>
      </c>
      <c r="N45" s="122">
        <f>SUM(O45:R45)</f>
        <v>0</v>
      </c>
      <c r="O45" s="37">
        <f t="shared" ref="O45:R45" si="11">O21</f>
        <v>0</v>
      </c>
      <c r="P45" s="37">
        <f t="shared" si="11"/>
        <v>0</v>
      </c>
      <c r="Q45" s="37">
        <f t="shared" si="11"/>
        <v>0</v>
      </c>
      <c r="R45" s="38">
        <f t="shared" si="11"/>
        <v>0</v>
      </c>
    </row>
    <row r="46" spans="1:18" s="49" customFormat="1" ht="13.5" thickBot="1" x14ac:dyDescent="0.25">
      <c r="A46" s="42"/>
      <c r="B46" s="96" t="s">
        <v>24</v>
      </c>
      <c r="C46" s="97" t="s">
        <v>12</v>
      </c>
      <c r="D46" s="138">
        <f>SUM(E46:H46)</f>
        <v>123.25122200000001</v>
      </c>
      <c r="E46" s="139">
        <f t="shared" ref="E46:H46" si="12">E22</f>
        <v>49.922288999999999</v>
      </c>
      <c r="F46" s="139">
        <f t="shared" si="12"/>
        <v>0</v>
      </c>
      <c r="G46" s="139">
        <f t="shared" si="12"/>
        <v>73.328933000000006</v>
      </c>
      <c r="H46" s="140">
        <f t="shared" si="12"/>
        <v>0</v>
      </c>
      <c r="I46" s="138">
        <f>SUM(J46:M46)</f>
        <v>61.791190999999998</v>
      </c>
      <c r="J46" s="139">
        <f t="shared" ref="J46:M46" si="13">J22</f>
        <v>26.087600999999999</v>
      </c>
      <c r="K46" s="139">
        <f t="shared" si="13"/>
        <v>0</v>
      </c>
      <c r="L46" s="139">
        <f t="shared" si="13"/>
        <v>35.703589999999998</v>
      </c>
      <c r="M46" s="140">
        <f t="shared" si="13"/>
        <v>0</v>
      </c>
      <c r="N46" s="138">
        <f>SUM(O46:R46)</f>
        <v>61.460031000000001</v>
      </c>
      <c r="O46" s="139">
        <f t="shared" ref="O46:R46" si="14">O22</f>
        <v>23.834688</v>
      </c>
      <c r="P46" s="139">
        <f t="shared" si="14"/>
        <v>0</v>
      </c>
      <c r="Q46" s="139">
        <f t="shared" si="14"/>
        <v>37.625343000000001</v>
      </c>
      <c r="R46" s="140">
        <f t="shared" si="14"/>
        <v>0</v>
      </c>
    </row>
    <row r="47" spans="1:18" s="7" customFormat="1" ht="12" customHeight="1" x14ac:dyDescent="0.2">
      <c r="A47" s="3"/>
      <c r="B47" s="3"/>
      <c r="C47" s="71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</row>
    <row r="48" spans="1:18" s="7" customFormat="1" ht="12" customHeight="1" x14ac:dyDescent="0.2">
      <c r="A48" s="3"/>
      <c r="B48" s="3"/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</row>
    <row r="49" spans="1:18" s="7" customFormat="1" x14ac:dyDescent="0.2">
      <c r="A49" s="3"/>
      <c r="B49" s="4" t="s">
        <v>31</v>
      </c>
      <c r="C49" s="67"/>
      <c r="D49" s="68"/>
      <c r="E49" s="69"/>
      <c r="F49" s="69"/>
      <c r="G49" s="69"/>
      <c r="H49" s="69"/>
      <c r="I49" s="68"/>
      <c r="J49" s="70"/>
      <c r="K49" s="70"/>
      <c r="L49" s="70"/>
      <c r="M49" s="70"/>
      <c r="N49" s="68"/>
      <c r="O49" s="70"/>
      <c r="P49" s="70"/>
      <c r="Q49" s="70"/>
      <c r="R49" s="70"/>
    </row>
    <row r="50" spans="1:18" s="7" customFormat="1" ht="12" customHeight="1" thickBot="1" x14ac:dyDescent="0.25">
      <c r="A50" s="3"/>
      <c r="B50" s="3"/>
      <c r="C50" s="71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</row>
    <row r="51" spans="1:18" s="7" customFormat="1" ht="12" customHeight="1" x14ac:dyDescent="0.2">
      <c r="A51" s="3"/>
      <c r="B51" s="160" t="s">
        <v>1</v>
      </c>
      <c r="C51" s="160" t="s">
        <v>28</v>
      </c>
      <c r="D51" s="163" t="s">
        <v>50</v>
      </c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5"/>
    </row>
    <row r="52" spans="1:18" s="7" customFormat="1" ht="12" customHeight="1" x14ac:dyDescent="0.2">
      <c r="A52" s="3"/>
      <c r="B52" s="161"/>
      <c r="C52" s="161"/>
      <c r="D52" s="166" t="s">
        <v>3</v>
      </c>
      <c r="E52" s="157"/>
      <c r="F52" s="157"/>
      <c r="G52" s="157"/>
      <c r="H52" s="157"/>
      <c r="I52" s="157" t="s">
        <v>4</v>
      </c>
      <c r="J52" s="157"/>
      <c r="K52" s="157"/>
      <c r="L52" s="157"/>
      <c r="M52" s="157"/>
      <c r="N52" s="157" t="s">
        <v>5</v>
      </c>
      <c r="O52" s="157"/>
      <c r="P52" s="157"/>
      <c r="Q52" s="157"/>
      <c r="R52" s="158"/>
    </row>
    <row r="53" spans="1:18" s="7" customFormat="1" ht="12" customHeight="1" thickBot="1" x14ac:dyDescent="0.25">
      <c r="A53" s="3"/>
      <c r="B53" s="162"/>
      <c r="C53" s="162"/>
      <c r="D53" s="11" t="s">
        <v>6</v>
      </c>
      <c r="E53" s="12" t="s">
        <v>7</v>
      </c>
      <c r="F53" s="12" t="s">
        <v>8</v>
      </c>
      <c r="G53" s="12" t="s">
        <v>9</v>
      </c>
      <c r="H53" s="12" t="s">
        <v>10</v>
      </c>
      <c r="I53" s="12" t="s">
        <v>6</v>
      </c>
      <c r="J53" s="12" t="s">
        <v>7</v>
      </c>
      <c r="K53" s="12" t="s">
        <v>8</v>
      </c>
      <c r="L53" s="12" t="s">
        <v>9</v>
      </c>
      <c r="M53" s="12" t="s">
        <v>10</v>
      </c>
      <c r="N53" s="12" t="s">
        <v>6</v>
      </c>
      <c r="O53" s="12" t="s">
        <v>7</v>
      </c>
      <c r="P53" s="12" t="s">
        <v>8</v>
      </c>
      <c r="Q53" s="12" t="s">
        <v>9</v>
      </c>
      <c r="R53" s="14" t="s">
        <v>10</v>
      </c>
    </row>
    <row r="54" spans="1:18" s="7" customFormat="1" ht="12" customHeight="1" x14ac:dyDescent="0.2">
      <c r="A54" s="3"/>
      <c r="B54" s="73" t="s">
        <v>11</v>
      </c>
      <c r="C54" s="74" t="s">
        <v>12</v>
      </c>
      <c r="D54" s="75">
        <f>D66+D64</f>
        <v>54.847303285707035</v>
      </c>
      <c r="E54" s="76">
        <f>E63+E62+E61+E60</f>
        <v>54.84728178570704</v>
      </c>
      <c r="F54" s="76">
        <f>F63+F62+F61+F60+F55</f>
        <v>0</v>
      </c>
      <c r="G54" s="76">
        <f>G63+G62+G61+G60+G55</f>
        <v>54.104069285747983</v>
      </c>
      <c r="H54" s="77">
        <f>H63+H62+H61+H60+H55</f>
        <v>0</v>
      </c>
      <c r="I54" s="75">
        <f>I66+I64</f>
        <v>24.700368205308109</v>
      </c>
      <c r="J54" s="76">
        <f>J63+J62+J61+J60</f>
        <v>24.700345805308118</v>
      </c>
      <c r="K54" s="76">
        <f>K63+K62+K61+K60+K55</f>
        <v>0</v>
      </c>
      <c r="L54" s="76">
        <f>L63+L62+L61+L60+L55</f>
        <v>24.3499570755665</v>
      </c>
      <c r="M54" s="77">
        <f>M63+M62+M61+M60+M55</f>
        <v>0</v>
      </c>
      <c r="N54" s="75">
        <f>N66+N64</f>
        <v>30.146935080398929</v>
      </c>
      <c r="O54" s="76">
        <f>O63+O62+O61+O60</f>
        <v>30.146935980398936</v>
      </c>
      <c r="P54" s="76">
        <f>P63+P62+P61+P60+P55</f>
        <v>0</v>
      </c>
      <c r="Q54" s="76">
        <f>Q63+Q62+Q61+Q60+Q55</f>
        <v>29.754112210181511</v>
      </c>
      <c r="R54" s="77">
        <f>R63+R62+R61+R60+R55</f>
        <v>0</v>
      </c>
    </row>
    <row r="55" spans="1:18" s="7" customFormat="1" ht="12" customHeight="1" x14ac:dyDescent="0.2">
      <c r="A55" s="3"/>
      <c r="B55" s="78" t="s">
        <v>13</v>
      </c>
      <c r="C55" s="24" t="s">
        <v>12</v>
      </c>
      <c r="D55" s="79" t="s">
        <v>14</v>
      </c>
      <c r="E55" s="80" t="s">
        <v>14</v>
      </c>
      <c r="F55" s="81">
        <f>F57</f>
        <v>0</v>
      </c>
      <c r="G55" s="81">
        <f>G57+G58</f>
        <v>54.104069285747983</v>
      </c>
      <c r="H55" s="82">
        <f>H59</f>
        <v>0</v>
      </c>
      <c r="I55" s="79" t="s">
        <v>14</v>
      </c>
      <c r="J55" s="80" t="s">
        <v>14</v>
      </c>
      <c r="K55" s="81">
        <f>K57</f>
        <v>0</v>
      </c>
      <c r="L55" s="81">
        <f>L57+L58</f>
        <v>24.3499570755665</v>
      </c>
      <c r="M55" s="82">
        <f>M59</f>
        <v>0</v>
      </c>
      <c r="N55" s="79" t="s">
        <v>14</v>
      </c>
      <c r="O55" s="80" t="s">
        <v>14</v>
      </c>
      <c r="P55" s="81">
        <f>P57</f>
        <v>0</v>
      </c>
      <c r="Q55" s="81">
        <f>Q57+Q58</f>
        <v>29.754112210181511</v>
      </c>
      <c r="R55" s="82">
        <f>R59</f>
        <v>0</v>
      </c>
    </row>
    <row r="56" spans="1:18" s="7" customFormat="1" ht="12" customHeight="1" x14ac:dyDescent="0.2">
      <c r="A56" s="3"/>
      <c r="B56" s="78" t="s">
        <v>15</v>
      </c>
      <c r="C56" s="24" t="s">
        <v>12</v>
      </c>
      <c r="D56" s="79" t="s">
        <v>14</v>
      </c>
      <c r="E56" s="80" t="s">
        <v>14</v>
      </c>
      <c r="F56" s="80" t="s">
        <v>14</v>
      </c>
      <c r="G56" s="80" t="s">
        <v>14</v>
      </c>
      <c r="H56" s="83" t="s">
        <v>14</v>
      </c>
      <c r="I56" s="79" t="s">
        <v>14</v>
      </c>
      <c r="J56" s="80" t="s">
        <v>14</v>
      </c>
      <c r="K56" s="80" t="s">
        <v>14</v>
      </c>
      <c r="L56" s="80" t="s">
        <v>14</v>
      </c>
      <c r="M56" s="83" t="s">
        <v>14</v>
      </c>
      <c r="N56" s="79" t="s">
        <v>14</v>
      </c>
      <c r="O56" s="80" t="s">
        <v>14</v>
      </c>
      <c r="P56" s="80" t="s">
        <v>14</v>
      </c>
      <c r="Q56" s="80" t="s">
        <v>14</v>
      </c>
      <c r="R56" s="83" t="s">
        <v>14</v>
      </c>
    </row>
    <row r="57" spans="1:18" s="7" customFormat="1" ht="12" customHeight="1" x14ac:dyDescent="0.2">
      <c r="A57" s="3"/>
      <c r="B57" s="84" t="s">
        <v>7</v>
      </c>
      <c r="C57" s="33" t="s">
        <v>12</v>
      </c>
      <c r="D57" s="85" t="s">
        <v>14</v>
      </c>
      <c r="E57" s="86" t="s">
        <v>14</v>
      </c>
      <c r="F57" s="81">
        <f>F10-F34</f>
        <v>0</v>
      </c>
      <c r="G57" s="81">
        <f>G10-G34</f>
        <v>54.104069285747983</v>
      </c>
      <c r="H57" s="87" t="s">
        <v>14</v>
      </c>
      <c r="I57" s="85" t="s">
        <v>14</v>
      </c>
      <c r="J57" s="86" t="s">
        <v>14</v>
      </c>
      <c r="K57" s="81">
        <f>K10-K34</f>
        <v>0</v>
      </c>
      <c r="L57" s="81">
        <f>L10-L34</f>
        <v>24.3499570755665</v>
      </c>
      <c r="M57" s="83" t="s">
        <v>14</v>
      </c>
      <c r="N57" s="85" t="s">
        <v>14</v>
      </c>
      <c r="O57" s="86" t="s">
        <v>14</v>
      </c>
      <c r="P57" s="81">
        <f>P10-P34</f>
        <v>0</v>
      </c>
      <c r="Q57" s="81">
        <f>Q10-Q34</f>
        <v>29.754112210181511</v>
      </c>
      <c r="R57" s="83" t="s">
        <v>14</v>
      </c>
    </row>
    <row r="58" spans="1:18" s="7" customFormat="1" ht="12" customHeight="1" x14ac:dyDescent="0.2">
      <c r="A58" s="3"/>
      <c r="B58" s="84" t="s">
        <v>8</v>
      </c>
      <c r="C58" s="33" t="s">
        <v>12</v>
      </c>
      <c r="D58" s="85" t="s">
        <v>14</v>
      </c>
      <c r="E58" s="86" t="s">
        <v>14</v>
      </c>
      <c r="F58" s="80" t="s">
        <v>14</v>
      </c>
      <c r="G58" s="81">
        <f>G11-G35</f>
        <v>0</v>
      </c>
      <c r="H58" s="87" t="s">
        <v>14</v>
      </c>
      <c r="I58" s="85" t="s">
        <v>14</v>
      </c>
      <c r="J58" s="86" t="s">
        <v>14</v>
      </c>
      <c r="K58" s="86" t="s">
        <v>14</v>
      </c>
      <c r="L58" s="81">
        <f>L11-L35</f>
        <v>0</v>
      </c>
      <c r="M58" s="83" t="s">
        <v>14</v>
      </c>
      <c r="N58" s="85" t="s">
        <v>14</v>
      </c>
      <c r="O58" s="86" t="s">
        <v>14</v>
      </c>
      <c r="P58" s="86" t="s">
        <v>14</v>
      </c>
      <c r="Q58" s="81">
        <f>Q11-Q35</f>
        <v>0</v>
      </c>
      <c r="R58" s="83" t="s">
        <v>14</v>
      </c>
    </row>
    <row r="59" spans="1:18" s="7" customFormat="1" ht="12" customHeight="1" x14ac:dyDescent="0.2">
      <c r="A59" s="3"/>
      <c r="B59" s="84" t="s">
        <v>9</v>
      </c>
      <c r="C59" s="33" t="s">
        <v>12</v>
      </c>
      <c r="D59" s="85" t="s">
        <v>14</v>
      </c>
      <c r="E59" s="86" t="s">
        <v>14</v>
      </c>
      <c r="F59" s="86" t="s">
        <v>14</v>
      </c>
      <c r="G59" s="86" t="s">
        <v>14</v>
      </c>
      <c r="H59" s="82">
        <f>H12-H36</f>
        <v>0</v>
      </c>
      <c r="I59" s="85" t="s">
        <v>14</v>
      </c>
      <c r="J59" s="86" t="s">
        <v>14</v>
      </c>
      <c r="K59" s="86" t="s">
        <v>14</v>
      </c>
      <c r="L59" s="86" t="s">
        <v>14</v>
      </c>
      <c r="M59" s="82">
        <f>M12-M36</f>
        <v>0</v>
      </c>
      <c r="N59" s="85" t="s">
        <v>14</v>
      </c>
      <c r="O59" s="86" t="s">
        <v>14</v>
      </c>
      <c r="P59" s="86" t="s">
        <v>14</v>
      </c>
      <c r="Q59" s="86" t="s">
        <v>14</v>
      </c>
      <c r="R59" s="82">
        <f>R12-R36</f>
        <v>0</v>
      </c>
    </row>
    <row r="60" spans="1:18" s="7" customFormat="1" ht="12" customHeight="1" x14ac:dyDescent="0.2">
      <c r="A60" s="3"/>
      <c r="B60" s="84" t="s">
        <v>16</v>
      </c>
      <c r="C60" s="33" t="s">
        <v>12</v>
      </c>
      <c r="D60" s="88">
        <f>SUM(E60:H60)</f>
        <v>0</v>
      </c>
      <c r="E60" s="81">
        <f t="shared" ref="E60:G60" si="15">E13-E37</f>
        <v>0</v>
      </c>
      <c r="F60" s="81">
        <f t="shared" si="15"/>
        <v>0</v>
      </c>
      <c r="G60" s="81">
        <f t="shared" si="15"/>
        <v>0</v>
      </c>
      <c r="H60" s="82">
        <f>H13-H37</f>
        <v>0</v>
      </c>
      <c r="I60" s="88">
        <f>SUM(J60:M60)</f>
        <v>0</v>
      </c>
      <c r="J60" s="81">
        <f t="shared" ref="J60:L63" si="16">J13-J37</f>
        <v>0</v>
      </c>
      <c r="K60" s="81">
        <f t="shared" si="16"/>
        <v>0</v>
      </c>
      <c r="L60" s="81">
        <f t="shared" si="16"/>
        <v>0</v>
      </c>
      <c r="M60" s="82">
        <f>M13-M37</f>
        <v>0</v>
      </c>
      <c r="N60" s="88">
        <f>SUM(O60:R60)</f>
        <v>0</v>
      </c>
      <c r="O60" s="81">
        <f t="shared" ref="O60:Q63" si="17">O13-O37</f>
        <v>0</v>
      </c>
      <c r="P60" s="81">
        <f t="shared" si="17"/>
        <v>0</v>
      </c>
      <c r="Q60" s="81">
        <f t="shared" si="17"/>
        <v>0</v>
      </c>
      <c r="R60" s="82">
        <f>R13-R37</f>
        <v>0</v>
      </c>
    </row>
    <row r="61" spans="1:18" s="7" customFormat="1" ht="12" customHeight="1" x14ac:dyDescent="0.2">
      <c r="A61" s="3"/>
      <c r="B61" s="84" t="s">
        <v>17</v>
      </c>
      <c r="C61" s="33" t="s">
        <v>12</v>
      </c>
      <c r="D61" s="88">
        <f>SUM(E61:H61)</f>
        <v>54.84728178570704</v>
      </c>
      <c r="E61" s="81">
        <f t="shared" ref="E61:G61" si="18">E14-E38</f>
        <v>54.84728178570704</v>
      </c>
      <c r="F61" s="81">
        <f t="shared" si="18"/>
        <v>0</v>
      </c>
      <c r="G61" s="81">
        <f t="shared" si="18"/>
        <v>0</v>
      </c>
      <c r="H61" s="82">
        <f>H14-H38</f>
        <v>0</v>
      </c>
      <c r="I61" s="88">
        <f>SUM(J61:M61)</f>
        <v>24.700345805308118</v>
      </c>
      <c r="J61" s="81">
        <f t="shared" si="16"/>
        <v>24.700345805308118</v>
      </c>
      <c r="K61" s="81">
        <f t="shared" si="16"/>
        <v>0</v>
      </c>
      <c r="L61" s="81">
        <f t="shared" si="16"/>
        <v>0</v>
      </c>
      <c r="M61" s="82">
        <f>M14-M38</f>
        <v>0</v>
      </c>
      <c r="N61" s="88">
        <f>SUM(O61:R61)</f>
        <v>30.146935980398936</v>
      </c>
      <c r="O61" s="81">
        <f t="shared" si="17"/>
        <v>30.146935980398936</v>
      </c>
      <c r="P61" s="81">
        <f t="shared" si="17"/>
        <v>0</v>
      </c>
      <c r="Q61" s="81">
        <f t="shared" si="17"/>
        <v>0</v>
      </c>
      <c r="R61" s="82">
        <f>R14-R38</f>
        <v>0</v>
      </c>
    </row>
    <row r="62" spans="1:18" s="7" customFormat="1" ht="12" customHeight="1" x14ac:dyDescent="0.2">
      <c r="A62" s="3"/>
      <c r="B62" s="32" t="s">
        <v>49</v>
      </c>
      <c r="C62" s="33" t="s">
        <v>12</v>
      </c>
      <c r="D62" s="88">
        <f>SUM(E62:H62)</f>
        <v>0</v>
      </c>
      <c r="E62" s="81">
        <f t="shared" ref="E62:F62" si="19">E15-E39</f>
        <v>0</v>
      </c>
      <c r="F62" s="81">
        <f t="shared" si="19"/>
        <v>0</v>
      </c>
      <c r="G62" s="81">
        <f>G15-G39</f>
        <v>0</v>
      </c>
      <c r="H62" s="82">
        <f>H15-H39</f>
        <v>0</v>
      </c>
      <c r="I62" s="88">
        <f>SUM(J62:M62)</f>
        <v>0</v>
      </c>
      <c r="J62" s="81">
        <f t="shared" si="16"/>
        <v>0</v>
      </c>
      <c r="K62" s="81">
        <f t="shared" si="16"/>
        <v>0</v>
      </c>
      <c r="L62" s="81">
        <f t="shared" si="16"/>
        <v>0</v>
      </c>
      <c r="M62" s="82">
        <f>M15-M39</f>
        <v>0</v>
      </c>
      <c r="N62" s="88">
        <f>SUM(O62:R62)</f>
        <v>0</v>
      </c>
      <c r="O62" s="81">
        <f t="shared" si="17"/>
        <v>0</v>
      </c>
      <c r="P62" s="81">
        <f t="shared" si="17"/>
        <v>0</v>
      </c>
      <c r="Q62" s="81">
        <f t="shared" si="17"/>
        <v>0</v>
      </c>
      <c r="R62" s="82">
        <f>R15-R39</f>
        <v>0</v>
      </c>
    </row>
    <row r="63" spans="1:18" s="7" customFormat="1" ht="12" customHeight="1" x14ac:dyDescent="0.2">
      <c r="A63" s="3"/>
      <c r="B63" s="32" t="s">
        <v>18</v>
      </c>
      <c r="C63" s="33" t="s">
        <v>12</v>
      </c>
      <c r="D63" s="88">
        <f>SUM(E63:H63)</f>
        <v>0</v>
      </c>
      <c r="E63" s="81">
        <f t="shared" ref="E63:G63" si="20">E16-E40</f>
        <v>0</v>
      </c>
      <c r="F63" s="81">
        <f t="shared" si="20"/>
        <v>0</v>
      </c>
      <c r="G63" s="81">
        <f t="shared" si="20"/>
        <v>0</v>
      </c>
      <c r="H63" s="82">
        <f>H16-H40</f>
        <v>0</v>
      </c>
      <c r="I63" s="88">
        <f>SUM(J63:M63)</f>
        <v>0</v>
      </c>
      <c r="J63" s="81">
        <f t="shared" si="16"/>
        <v>0</v>
      </c>
      <c r="K63" s="81">
        <f t="shared" si="16"/>
        <v>0</v>
      </c>
      <c r="L63" s="81">
        <f t="shared" si="16"/>
        <v>0</v>
      </c>
      <c r="M63" s="81">
        <f>M16-M40</f>
        <v>0</v>
      </c>
      <c r="N63" s="88">
        <f>SUM(O63:R63)</f>
        <v>0</v>
      </c>
      <c r="O63" s="81">
        <f t="shared" si="17"/>
        <v>0</v>
      </c>
      <c r="P63" s="81">
        <f t="shared" si="17"/>
        <v>0</v>
      </c>
      <c r="Q63" s="81">
        <f t="shared" si="17"/>
        <v>0</v>
      </c>
      <c r="R63" s="82">
        <f>R16-R40</f>
        <v>0</v>
      </c>
    </row>
    <row r="64" spans="1:18" s="7" customFormat="1" ht="12" customHeight="1" x14ac:dyDescent="0.2">
      <c r="A64" s="3"/>
      <c r="B64" s="155" t="s">
        <v>19</v>
      </c>
      <c r="C64" s="74" t="s">
        <v>12</v>
      </c>
      <c r="D64" s="89">
        <f>SUM(E64:H64)</f>
        <v>2.5613472857070381</v>
      </c>
      <c r="E64" s="90">
        <f>J64+O64</f>
        <v>0.74321249995905059</v>
      </c>
      <c r="F64" s="90">
        <f>F54*F65/100</f>
        <v>0</v>
      </c>
      <c r="G64" s="90">
        <f>L64+Q64</f>
        <v>1.8181347857479873</v>
      </c>
      <c r="H64" s="91">
        <f>H54*H65/100</f>
        <v>0</v>
      </c>
      <c r="I64" s="89">
        <f>SUM(J64:M64)</f>
        <v>1.1685482053081082</v>
      </c>
      <c r="J64" s="90">
        <f>J54*J65/100</f>
        <v>0.35038872974161672</v>
      </c>
      <c r="K64" s="90">
        <f>K54*K65/100</f>
        <v>0</v>
      </c>
      <c r="L64" s="90">
        <f>L54*L65/100</f>
        <v>0.81815947556649138</v>
      </c>
      <c r="M64" s="91">
        <f>M54*M65/100</f>
        <v>0</v>
      </c>
      <c r="N64" s="89">
        <f>SUM(O64:R64)</f>
        <v>1.3927990803989299</v>
      </c>
      <c r="O64" s="90">
        <f>O54*O65/100</f>
        <v>0.39282377021743392</v>
      </c>
      <c r="P64" s="90">
        <f>P54*P65/100</f>
        <v>0</v>
      </c>
      <c r="Q64" s="90">
        <f>Q54*Q65/100</f>
        <v>0.99997531018149599</v>
      </c>
      <c r="R64" s="91">
        <f>R54*R65/100</f>
        <v>0</v>
      </c>
    </row>
    <row r="65" spans="1:18" s="7" customFormat="1" ht="12" customHeight="1" thickBot="1" x14ac:dyDescent="0.25">
      <c r="A65" s="3"/>
      <c r="B65" s="156"/>
      <c r="C65" s="142" t="s">
        <v>20</v>
      </c>
      <c r="D65" s="143">
        <f t="shared" ref="D65" si="21">IFERROR(D64/D54*100,0)</f>
        <v>4.669960293881056</v>
      </c>
      <c r="E65" s="144">
        <f>IF($I$23=0,0,E18)</f>
        <v>1.35917765792824</v>
      </c>
      <c r="F65" s="144">
        <f t="shared" ref="F65:H65" si="22">IF($I$23=0,0,F18)</f>
        <v>0</v>
      </c>
      <c r="G65" s="144">
        <f t="shared" si="22"/>
        <v>3.3604229423491896</v>
      </c>
      <c r="H65" s="145">
        <f t="shared" si="22"/>
        <v>0</v>
      </c>
      <c r="I65" s="143">
        <f t="shared" ref="I65" si="23">IFERROR(I64/I54*100,0)</f>
        <v>4.7308938700637961</v>
      </c>
      <c r="J65" s="146">
        <f>IF($I$23=0,0,J18)</f>
        <v>1.4185579930881695</v>
      </c>
      <c r="K65" s="146">
        <f t="shared" ref="K65:M65" si="24">IF($I$23=0,0,K18)</f>
        <v>0</v>
      </c>
      <c r="L65" s="146">
        <f t="shared" si="24"/>
        <v>3.3600037693185829</v>
      </c>
      <c r="M65" s="146">
        <f t="shared" si="24"/>
        <v>0</v>
      </c>
      <c r="N65" s="143">
        <f>IFERROR(N64/N54*100,0)</f>
        <v>4.6200354254403342</v>
      </c>
      <c r="O65" s="146">
        <f>IF($N$23=0,0,O18)</f>
        <v>1.3030304985980723</v>
      </c>
      <c r="P65" s="146">
        <f>IF($N$23=0,0,P18)</f>
        <v>0</v>
      </c>
      <c r="Q65" s="146">
        <f t="shared" ref="Q65:R65" si="25">IF($N$23=0,0,Q18)</f>
        <v>3.3607969988071638</v>
      </c>
      <c r="R65" s="146">
        <f t="shared" si="25"/>
        <v>0</v>
      </c>
    </row>
    <row r="66" spans="1:18" s="7" customFormat="1" ht="13.5" thickBot="1" x14ac:dyDescent="0.25">
      <c r="A66" s="3"/>
      <c r="B66" s="55" t="s">
        <v>25</v>
      </c>
      <c r="C66" s="56" t="s">
        <v>12</v>
      </c>
      <c r="D66" s="147">
        <f>SUM(E66:H66)</f>
        <v>52.285955999999999</v>
      </c>
      <c r="E66" s="148">
        <f>E23</f>
        <v>0</v>
      </c>
      <c r="F66" s="148">
        <f>F23</f>
        <v>0</v>
      </c>
      <c r="G66" s="148">
        <f>G23</f>
        <v>52.285955999999999</v>
      </c>
      <c r="H66" s="149">
        <f>H23</f>
        <v>0</v>
      </c>
      <c r="I66" s="147">
        <f>SUM(J66:M66)</f>
        <v>23.53182</v>
      </c>
      <c r="J66" s="148">
        <f>J23</f>
        <v>0</v>
      </c>
      <c r="K66" s="148">
        <f>K23</f>
        <v>0</v>
      </c>
      <c r="L66" s="148">
        <f>L23</f>
        <v>23.53182</v>
      </c>
      <c r="M66" s="149">
        <f>M23</f>
        <v>0</v>
      </c>
      <c r="N66" s="147">
        <f>SUM(O66:R66)</f>
        <v>28.754135999999999</v>
      </c>
      <c r="O66" s="148">
        <f>O23</f>
        <v>0</v>
      </c>
      <c r="P66" s="148">
        <f>P23</f>
        <v>0</v>
      </c>
      <c r="Q66" s="148">
        <f>Q23</f>
        <v>28.754135999999999</v>
      </c>
      <c r="R66" s="149">
        <f>R23</f>
        <v>0</v>
      </c>
    </row>
    <row r="67" spans="1:18" s="7" customFormat="1" ht="12" customHeight="1" x14ac:dyDescent="0.2">
      <c r="A67" s="3"/>
      <c r="B67" s="3"/>
      <c r="C67" s="71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</row>
    <row r="68" spans="1:18" s="7" customFormat="1" x14ac:dyDescent="0.2">
      <c r="A68" s="3"/>
      <c r="B68" s="1"/>
      <c r="C68" s="71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</row>
    <row r="69" spans="1:18" s="7" customFormat="1" x14ac:dyDescent="0.2">
      <c r="A69" s="3"/>
      <c r="B69" s="98" t="s">
        <v>32</v>
      </c>
      <c r="C69" s="1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</row>
    <row r="70" spans="1:18" s="7" customFormat="1" x14ac:dyDescent="0.2">
      <c r="A70" s="3"/>
      <c r="B70" s="99" t="s">
        <v>33</v>
      </c>
      <c r="C70" s="100" t="s">
        <v>28</v>
      </c>
      <c r="D70" s="101" t="s">
        <v>6</v>
      </c>
      <c r="E70" s="101" t="s">
        <v>7</v>
      </c>
      <c r="F70" s="101" t="s">
        <v>8</v>
      </c>
      <c r="G70" s="101" t="s">
        <v>9</v>
      </c>
      <c r="H70" s="101" t="s">
        <v>10</v>
      </c>
      <c r="I70" s="101" t="s">
        <v>6</v>
      </c>
      <c r="J70" s="101" t="s">
        <v>7</v>
      </c>
      <c r="K70" s="101" t="s">
        <v>8</v>
      </c>
      <c r="L70" s="101" t="s">
        <v>9</v>
      </c>
      <c r="M70" s="101" t="s">
        <v>10</v>
      </c>
      <c r="N70" s="101" t="s">
        <v>6</v>
      </c>
      <c r="O70" s="101" t="s">
        <v>7</v>
      </c>
      <c r="P70" s="101" t="s">
        <v>8</v>
      </c>
      <c r="Q70" s="101" t="s">
        <v>9</v>
      </c>
      <c r="R70" s="101" t="s">
        <v>10</v>
      </c>
    </row>
    <row r="71" spans="1:18" s="7" customFormat="1" x14ac:dyDescent="0.2">
      <c r="A71" s="3"/>
      <c r="B71" s="102"/>
      <c r="C71" s="103" t="s">
        <v>12</v>
      </c>
      <c r="D71" s="104">
        <f>SUM(E71:H71)</f>
        <v>0</v>
      </c>
      <c r="E71" s="105"/>
      <c r="F71" s="105"/>
      <c r="G71" s="105"/>
      <c r="H71" s="105"/>
      <c r="I71" s="104">
        <f>SUM(J71:M71)</f>
        <v>0</v>
      </c>
      <c r="J71" s="105"/>
      <c r="K71" s="105"/>
      <c r="L71" s="105"/>
      <c r="M71" s="105"/>
      <c r="N71" s="104">
        <f>SUM(O71:R71)</f>
        <v>0</v>
      </c>
      <c r="O71" s="105"/>
      <c r="P71" s="105"/>
      <c r="Q71" s="105"/>
      <c r="R71" s="105"/>
    </row>
    <row r="72" spans="1:18" s="7" customFormat="1" x14ac:dyDescent="0.2">
      <c r="A72" s="3"/>
      <c r="B72" s="102"/>
      <c r="C72" s="103" t="s">
        <v>12</v>
      </c>
      <c r="D72" s="104">
        <f>SUM(E72:H72)</f>
        <v>0</v>
      </c>
      <c r="E72" s="105"/>
      <c r="F72" s="105"/>
      <c r="G72" s="105"/>
      <c r="H72" s="105"/>
      <c r="I72" s="104">
        <f>SUM(J72:M72)</f>
        <v>0</v>
      </c>
      <c r="J72" s="105"/>
      <c r="K72" s="105"/>
      <c r="L72" s="105"/>
      <c r="M72" s="105"/>
      <c r="N72" s="104">
        <f>SUM(O72:R72)</f>
        <v>0</v>
      </c>
      <c r="O72" s="105"/>
      <c r="P72" s="105"/>
      <c r="Q72" s="105"/>
      <c r="R72" s="105"/>
    </row>
    <row r="73" spans="1:18" s="7" customFormat="1" x14ac:dyDescent="0.2">
      <c r="A73" s="3"/>
      <c r="B73" s="102"/>
      <c r="C73" s="103" t="s">
        <v>12</v>
      </c>
      <c r="D73" s="104">
        <f>SUM(E73:H73)</f>
        <v>0</v>
      </c>
      <c r="E73" s="105"/>
      <c r="F73" s="105"/>
      <c r="G73" s="105"/>
      <c r="H73" s="105"/>
      <c r="I73" s="104">
        <f>SUM(J73:M73)</f>
        <v>0</v>
      </c>
      <c r="J73" s="105"/>
      <c r="K73" s="105"/>
      <c r="L73" s="105"/>
      <c r="M73" s="105"/>
      <c r="N73" s="104">
        <f>SUM(O73:R73)</f>
        <v>0</v>
      </c>
      <c r="O73" s="105"/>
      <c r="P73" s="105"/>
      <c r="Q73" s="105"/>
      <c r="R73" s="105"/>
    </row>
    <row r="74" spans="1:18" s="7" customFormat="1" x14ac:dyDescent="0.2">
      <c r="A74" s="3"/>
      <c r="B74" s="102"/>
      <c r="C74" s="103" t="s">
        <v>12</v>
      </c>
      <c r="D74" s="104">
        <f>SUM(E74:H74)</f>
        <v>0</v>
      </c>
      <c r="E74" s="105"/>
      <c r="F74" s="105"/>
      <c r="G74" s="105"/>
      <c r="H74" s="105"/>
      <c r="I74" s="104">
        <f>SUM(J74:M74)</f>
        <v>0</v>
      </c>
      <c r="J74" s="105"/>
      <c r="K74" s="105"/>
      <c r="L74" s="105"/>
      <c r="M74" s="105"/>
      <c r="N74" s="104">
        <f>SUM(O74:R74)</f>
        <v>0</v>
      </c>
      <c r="O74" s="105"/>
      <c r="P74" s="105"/>
      <c r="Q74" s="105"/>
      <c r="R74" s="105"/>
    </row>
    <row r="75" spans="1:18" s="7" customFormat="1" x14ac:dyDescent="0.2">
      <c r="A75" s="3"/>
      <c r="B75" s="106" t="s">
        <v>34</v>
      </c>
      <c r="C75" s="103" t="s">
        <v>12</v>
      </c>
      <c r="D75" s="107">
        <f t="shared" ref="D75:R75" si="26">SUM(D71:D74)</f>
        <v>0</v>
      </c>
      <c r="E75" s="107">
        <f t="shared" si="26"/>
        <v>0</v>
      </c>
      <c r="F75" s="107">
        <f t="shared" si="26"/>
        <v>0</v>
      </c>
      <c r="G75" s="107">
        <f t="shared" si="26"/>
        <v>0</v>
      </c>
      <c r="H75" s="107">
        <f t="shared" si="26"/>
        <v>0</v>
      </c>
      <c r="I75" s="107">
        <f t="shared" si="26"/>
        <v>0</v>
      </c>
      <c r="J75" s="107">
        <f t="shared" si="26"/>
        <v>0</v>
      </c>
      <c r="K75" s="107">
        <f t="shared" si="26"/>
        <v>0</v>
      </c>
      <c r="L75" s="107">
        <f t="shared" si="26"/>
        <v>0</v>
      </c>
      <c r="M75" s="107">
        <f t="shared" si="26"/>
        <v>0</v>
      </c>
      <c r="N75" s="107">
        <f t="shared" si="26"/>
        <v>0</v>
      </c>
      <c r="O75" s="107">
        <f t="shared" si="26"/>
        <v>0</v>
      </c>
      <c r="P75" s="107">
        <f t="shared" si="26"/>
        <v>0</v>
      </c>
      <c r="Q75" s="107">
        <f t="shared" si="26"/>
        <v>0</v>
      </c>
      <c r="R75" s="107">
        <f t="shared" si="26"/>
        <v>0</v>
      </c>
    </row>
    <row r="76" spans="1:18" s="7" customFormat="1" x14ac:dyDescent="0.2">
      <c r="A76" s="3"/>
      <c r="B76" s="108"/>
      <c r="C76" s="109"/>
      <c r="D76" s="110">
        <f>D75-D16</f>
        <v>0</v>
      </c>
      <c r="E76" s="110">
        <f>E75-E16</f>
        <v>0</v>
      </c>
      <c r="F76" s="110">
        <f t="shared" ref="F76:R76" si="27">F75-F16</f>
        <v>0</v>
      </c>
      <c r="G76" s="110">
        <f t="shared" si="27"/>
        <v>0</v>
      </c>
      <c r="H76" s="110">
        <f t="shared" si="27"/>
        <v>0</v>
      </c>
      <c r="I76" s="110">
        <f t="shared" si="27"/>
        <v>0</v>
      </c>
      <c r="J76" s="110">
        <f t="shared" si="27"/>
        <v>0</v>
      </c>
      <c r="K76" s="110">
        <f t="shared" si="27"/>
        <v>0</v>
      </c>
      <c r="L76" s="110">
        <f t="shared" si="27"/>
        <v>0</v>
      </c>
      <c r="M76" s="110">
        <f t="shared" si="27"/>
        <v>0</v>
      </c>
      <c r="N76" s="110">
        <f t="shared" si="27"/>
        <v>0</v>
      </c>
      <c r="O76" s="110">
        <f t="shared" si="27"/>
        <v>0</v>
      </c>
      <c r="P76" s="110">
        <f t="shared" si="27"/>
        <v>0</v>
      </c>
      <c r="Q76" s="110">
        <f t="shared" si="27"/>
        <v>0</v>
      </c>
      <c r="R76" s="110">
        <f t="shared" si="27"/>
        <v>0</v>
      </c>
    </row>
    <row r="77" spans="1:18" s="7" customFormat="1" x14ac:dyDescent="0.2">
      <c r="A77" s="3"/>
      <c r="B77" s="1"/>
      <c r="C77" s="1"/>
      <c r="D77" s="1"/>
      <c r="E77" s="1"/>
      <c r="F77" s="1"/>
      <c r="G77" s="1"/>
      <c r="H77" s="111"/>
      <c r="I77" s="111"/>
      <c r="J77" s="111"/>
      <c r="K77" s="111"/>
      <c r="L77" s="111"/>
      <c r="M77" s="1"/>
      <c r="N77" s="1"/>
      <c r="O77" s="1"/>
      <c r="P77" s="1"/>
      <c r="Q77" s="1"/>
      <c r="R77" s="1"/>
    </row>
    <row r="78" spans="1:18" s="7" customFormat="1" x14ac:dyDescent="0.2">
      <c r="A78" s="3"/>
      <c r="B78" s="98" t="s">
        <v>35</v>
      </c>
      <c r="C78" s="1"/>
      <c r="D78" s="1"/>
      <c r="E78" s="1"/>
      <c r="F78" s="1"/>
      <c r="G78" s="1"/>
      <c r="H78" s="111"/>
      <c r="I78" s="111"/>
      <c r="J78" s="111"/>
      <c r="K78" s="111"/>
      <c r="L78" s="111"/>
      <c r="M78" s="1"/>
      <c r="N78" s="1"/>
      <c r="O78" s="1"/>
      <c r="P78" s="1"/>
      <c r="Q78" s="1"/>
      <c r="R78" s="1"/>
    </row>
    <row r="79" spans="1:18" s="7" customFormat="1" x14ac:dyDescent="0.2">
      <c r="A79" s="3"/>
      <c r="B79" s="99" t="s">
        <v>33</v>
      </c>
      <c r="C79" s="100" t="s">
        <v>28</v>
      </c>
      <c r="D79" s="101" t="s">
        <v>6</v>
      </c>
      <c r="E79" s="101" t="s">
        <v>7</v>
      </c>
      <c r="F79" s="101" t="s">
        <v>8</v>
      </c>
      <c r="G79" s="101" t="s">
        <v>9</v>
      </c>
      <c r="H79" s="101" t="s">
        <v>10</v>
      </c>
      <c r="I79" s="101" t="s">
        <v>6</v>
      </c>
      <c r="J79" s="101" t="s">
        <v>7</v>
      </c>
      <c r="K79" s="101" t="s">
        <v>8</v>
      </c>
      <c r="L79" s="101" t="s">
        <v>9</v>
      </c>
      <c r="M79" s="101" t="s">
        <v>10</v>
      </c>
      <c r="N79" s="101" t="s">
        <v>6</v>
      </c>
      <c r="O79" s="101" t="s">
        <v>7</v>
      </c>
      <c r="P79" s="101" t="s">
        <v>8</v>
      </c>
      <c r="Q79" s="101" t="s">
        <v>9</v>
      </c>
      <c r="R79" s="101" t="s">
        <v>10</v>
      </c>
    </row>
    <row r="80" spans="1:18" s="7" customFormat="1" ht="25.5" x14ac:dyDescent="0.2">
      <c r="A80" s="3"/>
      <c r="B80" s="112" t="s">
        <v>51</v>
      </c>
      <c r="C80" s="103" t="s">
        <v>12</v>
      </c>
      <c r="D80" s="104">
        <f>SUM(E80:H80)</f>
        <v>121.875122</v>
      </c>
      <c r="E80" s="105">
        <f>J80+O80</f>
        <v>49.922288999999999</v>
      </c>
      <c r="F80" s="105"/>
      <c r="G80" s="105">
        <f>L80+Q80</f>
        <v>71.952832999999998</v>
      </c>
      <c r="H80" s="105"/>
      <c r="I80" s="104">
        <f>SUM(J80:M80)</f>
        <v>61.791190999999998</v>
      </c>
      <c r="J80" s="105">
        <v>26.087600999999999</v>
      </c>
      <c r="K80" s="105"/>
      <c r="L80" s="105">
        <v>35.703589999999998</v>
      </c>
      <c r="M80" s="105"/>
      <c r="N80" s="104">
        <f>SUM(O80:R80)</f>
        <v>60.083931</v>
      </c>
      <c r="O80" s="105">
        <v>23.834688</v>
      </c>
      <c r="P80" s="105"/>
      <c r="Q80" s="105">
        <v>36.249243</v>
      </c>
      <c r="R80" s="105"/>
    </row>
    <row r="81" spans="1:18" s="7" customFormat="1" x14ac:dyDescent="0.2">
      <c r="A81" s="3"/>
      <c r="B81" s="112" t="s">
        <v>52</v>
      </c>
      <c r="C81" s="103" t="s">
        <v>12</v>
      </c>
      <c r="D81" s="104">
        <f>SUM(E81:H81)</f>
        <v>1.3761000000000001</v>
      </c>
      <c r="E81" s="105"/>
      <c r="F81" s="105"/>
      <c r="G81" s="105">
        <f>L81+Q81</f>
        <v>1.3761000000000001</v>
      </c>
      <c r="H81" s="105"/>
      <c r="I81" s="104">
        <f>SUM(J81:M81)</f>
        <v>0</v>
      </c>
      <c r="J81" s="105"/>
      <c r="K81" s="105"/>
      <c r="L81" s="105">
        <v>0</v>
      </c>
      <c r="M81" s="105"/>
      <c r="N81" s="104">
        <f>SUM(O81:R81)</f>
        <v>1.3761000000000001</v>
      </c>
      <c r="O81" s="105"/>
      <c r="P81" s="105"/>
      <c r="Q81" s="105">
        <v>1.3761000000000001</v>
      </c>
      <c r="R81" s="105"/>
    </row>
    <row r="82" spans="1:18" s="7" customFormat="1" x14ac:dyDescent="0.2">
      <c r="A82" s="3"/>
      <c r="B82" s="113"/>
      <c r="C82" s="103" t="s">
        <v>12</v>
      </c>
      <c r="D82" s="104">
        <f>SUM(E82:H82)</f>
        <v>0</v>
      </c>
      <c r="E82" s="105"/>
      <c r="F82" s="105"/>
      <c r="G82" s="105"/>
      <c r="H82" s="105"/>
      <c r="I82" s="104">
        <f>SUM(J82:M82)</f>
        <v>0</v>
      </c>
      <c r="J82" s="105"/>
      <c r="K82" s="105"/>
      <c r="L82" s="105"/>
      <c r="M82" s="105"/>
      <c r="N82" s="104">
        <f>SUM(O82:R82)</f>
        <v>0</v>
      </c>
      <c r="O82" s="105"/>
      <c r="P82" s="105"/>
      <c r="Q82" s="105"/>
      <c r="R82" s="105"/>
    </row>
    <row r="83" spans="1:18" s="7" customFormat="1" x14ac:dyDescent="0.2">
      <c r="A83" s="3"/>
      <c r="B83" s="113"/>
      <c r="C83" s="103" t="s">
        <v>12</v>
      </c>
      <c r="D83" s="104">
        <f>SUM(E83:H83)</f>
        <v>0</v>
      </c>
      <c r="E83" s="105"/>
      <c r="F83" s="105"/>
      <c r="G83" s="105"/>
      <c r="H83" s="105"/>
      <c r="I83" s="104">
        <f>SUM(J83:M83)</f>
        <v>0</v>
      </c>
      <c r="J83" s="105"/>
      <c r="K83" s="105"/>
      <c r="L83" s="105"/>
      <c r="M83" s="105"/>
      <c r="N83" s="104">
        <f>SUM(O83:R83)</f>
        <v>0</v>
      </c>
      <c r="O83" s="105"/>
      <c r="P83" s="105"/>
      <c r="Q83" s="105"/>
      <c r="R83" s="105"/>
    </row>
    <row r="84" spans="1:18" s="7" customFormat="1" x14ac:dyDescent="0.2">
      <c r="A84" s="3"/>
      <c r="B84" s="106" t="s">
        <v>34</v>
      </c>
      <c r="C84" s="103" t="s">
        <v>12</v>
      </c>
      <c r="D84" s="114">
        <f t="shared" ref="D84:R84" si="28">SUM(D80:D83)</f>
        <v>123.251222</v>
      </c>
      <c r="E84" s="114">
        <f t="shared" si="28"/>
        <v>49.922288999999999</v>
      </c>
      <c r="F84" s="114">
        <f t="shared" si="28"/>
        <v>0</v>
      </c>
      <c r="G84" s="114">
        <f t="shared" si="28"/>
        <v>73.328932999999992</v>
      </c>
      <c r="H84" s="114">
        <f t="shared" si="28"/>
        <v>0</v>
      </c>
      <c r="I84" s="114">
        <f t="shared" si="28"/>
        <v>61.791190999999998</v>
      </c>
      <c r="J84" s="114">
        <f t="shared" si="28"/>
        <v>26.087600999999999</v>
      </c>
      <c r="K84" s="114">
        <f t="shared" si="28"/>
        <v>0</v>
      </c>
      <c r="L84" s="114">
        <f t="shared" si="28"/>
        <v>35.703589999999998</v>
      </c>
      <c r="M84" s="114">
        <f t="shared" si="28"/>
        <v>0</v>
      </c>
      <c r="N84" s="114">
        <f t="shared" si="28"/>
        <v>61.460031000000001</v>
      </c>
      <c r="O84" s="114">
        <f t="shared" si="28"/>
        <v>23.834688</v>
      </c>
      <c r="P84" s="114">
        <f t="shared" si="28"/>
        <v>0</v>
      </c>
      <c r="Q84" s="114">
        <f t="shared" si="28"/>
        <v>37.625343000000001</v>
      </c>
      <c r="R84" s="114">
        <f t="shared" si="28"/>
        <v>0</v>
      </c>
    </row>
    <row r="85" spans="1:18" s="7" customFormat="1" x14ac:dyDescent="0.2">
      <c r="A85" s="3"/>
      <c r="B85" s="108"/>
      <c r="C85" s="109"/>
      <c r="D85" s="110">
        <f>D84-D22</f>
        <v>0</v>
      </c>
      <c r="E85" s="110">
        <f>E84-E22</f>
        <v>0</v>
      </c>
      <c r="F85" s="110">
        <f t="shared" ref="F85:R85" si="29">F84-F22</f>
        <v>0</v>
      </c>
      <c r="G85" s="110">
        <f t="shared" si="29"/>
        <v>0</v>
      </c>
      <c r="H85" s="110">
        <f t="shared" si="29"/>
        <v>0</v>
      </c>
      <c r="I85" s="110">
        <f t="shared" si="29"/>
        <v>0</v>
      </c>
      <c r="J85" s="110">
        <f t="shared" si="29"/>
        <v>0</v>
      </c>
      <c r="K85" s="110">
        <f t="shared" si="29"/>
        <v>0</v>
      </c>
      <c r="L85" s="110">
        <f t="shared" si="29"/>
        <v>0</v>
      </c>
      <c r="M85" s="110">
        <f t="shared" si="29"/>
        <v>0</v>
      </c>
      <c r="N85" s="110">
        <f t="shared" si="29"/>
        <v>0</v>
      </c>
      <c r="O85" s="110">
        <f t="shared" si="29"/>
        <v>0</v>
      </c>
      <c r="P85" s="110">
        <f t="shared" si="29"/>
        <v>0</v>
      </c>
      <c r="Q85" s="110">
        <f t="shared" si="29"/>
        <v>0</v>
      </c>
      <c r="R85" s="110">
        <f t="shared" si="29"/>
        <v>0</v>
      </c>
    </row>
    <row r="86" spans="1:18" s="7" customFormat="1" x14ac:dyDescent="0.2">
      <c r="A86" s="3"/>
      <c r="B86" s="1"/>
      <c r="C86" s="1"/>
      <c r="D86" s="1"/>
      <c r="E86" s="1"/>
      <c r="F86" s="1"/>
      <c r="G86" s="1"/>
      <c r="H86" s="1"/>
      <c r="I86" s="111"/>
      <c r="J86" s="111"/>
      <c r="K86" s="111"/>
      <c r="L86" s="111"/>
      <c r="M86" s="111"/>
      <c r="N86" s="1"/>
      <c r="O86" s="1"/>
      <c r="P86" s="1"/>
      <c r="Q86" s="1"/>
      <c r="R86" s="1"/>
    </row>
    <row r="87" spans="1:18" s="7" customFormat="1" x14ac:dyDescent="0.2">
      <c r="A87" s="3"/>
      <c r="B87" s="98" t="s">
        <v>36</v>
      </c>
      <c r="C87" s="1"/>
      <c r="D87" s="1"/>
      <c r="E87" s="1"/>
      <c r="F87" s="1"/>
      <c r="G87" s="1"/>
      <c r="H87" s="1"/>
      <c r="I87" s="111"/>
      <c r="J87" s="111"/>
      <c r="K87" s="111"/>
      <c r="L87" s="111"/>
      <c r="M87" s="111"/>
      <c r="N87" s="1"/>
      <c r="O87" s="1"/>
      <c r="P87" s="1"/>
      <c r="Q87" s="1"/>
      <c r="R87" s="1"/>
    </row>
    <row r="88" spans="1:18" s="7" customFormat="1" x14ac:dyDescent="0.2">
      <c r="A88" s="3"/>
      <c r="B88" s="99" t="s">
        <v>37</v>
      </c>
      <c r="C88" s="100" t="s">
        <v>28</v>
      </c>
      <c r="D88" s="101" t="s">
        <v>6</v>
      </c>
      <c r="E88" s="101" t="s">
        <v>7</v>
      </c>
      <c r="F88" s="101" t="s">
        <v>8</v>
      </c>
      <c r="G88" s="101" t="s">
        <v>9</v>
      </c>
      <c r="H88" s="101" t="s">
        <v>10</v>
      </c>
      <c r="I88" s="101" t="s">
        <v>6</v>
      </c>
      <c r="J88" s="101" t="s">
        <v>7</v>
      </c>
      <c r="K88" s="101" t="s">
        <v>8</v>
      </c>
      <c r="L88" s="101" t="s">
        <v>9</v>
      </c>
      <c r="M88" s="101" t="s">
        <v>10</v>
      </c>
      <c r="N88" s="101" t="s">
        <v>6</v>
      </c>
      <c r="O88" s="101" t="s">
        <v>7</v>
      </c>
      <c r="P88" s="101" t="s">
        <v>8</v>
      </c>
      <c r="Q88" s="101" t="s">
        <v>9</v>
      </c>
      <c r="R88" s="101" t="s">
        <v>10</v>
      </c>
    </row>
    <row r="89" spans="1:18" s="7" customFormat="1" x14ac:dyDescent="0.2">
      <c r="A89" s="3"/>
      <c r="B89" s="102"/>
      <c r="C89" s="103" t="s">
        <v>12</v>
      </c>
      <c r="D89" s="104">
        <f>SUM(E89:H89)</f>
        <v>0</v>
      </c>
      <c r="E89" s="105"/>
      <c r="F89" s="105"/>
      <c r="G89" s="105"/>
      <c r="H89" s="105"/>
      <c r="I89" s="104">
        <f>SUM(J89:M89)</f>
        <v>0</v>
      </c>
      <c r="J89" s="105"/>
      <c r="K89" s="105"/>
      <c r="L89" s="105"/>
      <c r="M89" s="105"/>
      <c r="N89" s="104">
        <f>SUM(O89:R89)</f>
        <v>0</v>
      </c>
      <c r="O89" s="105"/>
      <c r="P89" s="105"/>
      <c r="Q89" s="105"/>
      <c r="R89" s="105"/>
    </row>
    <row r="90" spans="1:18" s="7" customFormat="1" x14ac:dyDescent="0.2">
      <c r="A90" s="3"/>
      <c r="B90" s="102"/>
      <c r="C90" s="103" t="s">
        <v>12</v>
      </c>
      <c r="D90" s="104">
        <f>SUM(E90:H90)</f>
        <v>0</v>
      </c>
      <c r="E90" s="105"/>
      <c r="F90" s="105"/>
      <c r="G90" s="105"/>
      <c r="H90" s="105"/>
      <c r="I90" s="104">
        <f>SUM(J90:M90)</f>
        <v>0</v>
      </c>
      <c r="J90" s="105"/>
      <c r="K90" s="105"/>
      <c r="L90" s="105"/>
      <c r="M90" s="105"/>
      <c r="N90" s="104">
        <f>SUM(O90:R90)</f>
        <v>0</v>
      </c>
      <c r="O90" s="105"/>
      <c r="P90" s="105"/>
      <c r="Q90" s="105"/>
      <c r="R90" s="105"/>
    </row>
    <row r="91" spans="1:18" s="7" customFormat="1" x14ac:dyDescent="0.2">
      <c r="A91" s="3"/>
      <c r="B91" s="102"/>
      <c r="C91" s="103" t="s">
        <v>12</v>
      </c>
      <c r="D91" s="104">
        <f>SUM(E91:H91)</f>
        <v>0</v>
      </c>
      <c r="E91" s="105"/>
      <c r="F91" s="105"/>
      <c r="G91" s="105"/>
      <c r="H91" s="105"/>
      <c r="I91" s="104">
        <f>SUM(J91:M91)</f>
        <v>0</v>
      </c>
      <c r="J91" s="105"/>
      <c r="K91" s="105"/>
      <c r="L91" s="105"/>
      <c r="M91" s="105"/>
      <c r="N91" s="104">
        <f>SUM(O91:R91)</f>
        <v>0</v>
      </c>
      <c r="O91" s="105"/>
      <c r="P91" s="105"/>
      <c r="Q91" s="105"/>
      <c r="R91" s="105"/>
    </row>
    <row r="92" spans="1:18" s="7" customFormat="1" x14ac:dyDescent="0.2">
      <c r="A92" s="3"/>
      <c r="B92" s="102"/>
      <c r="C92" s="103" t="s">
        <v>12</v>
      </c>
      <c r="D92" s="104">
        <f>SUM(E92:H92)</f>
        <v>0</v>
      </c>
      <c r="E92" s="105"/>
      <c r="F92" s="105"/>
      <c r="G92" s="105"/>
      <c r="H92" s="105"/>
      <c r="I92" s="104">
        <f>SUM(J92:M92)</f>
        <v>0</v>
      </c>
      <c r="J92" s="105"/>
      <c r="K92" s="105"/>
      <c r="L92" s="105"/>
      <c r="M92" s="105"/>
      <c r="N92" s="104">
        <f>SUM(O92:R92)</f>
        <v>0</v>
      </c>
      <c r="O92" s="105"/>
      <c r="P92" s="105"/>
      <c r="Q92" s="105"/>
      <c r="R92" s="105"/>
    </row>
    <row r="93" spans="1:18" s="7" customFormat="1" x14ac:dyDescent="0.2">
      <c r="A93" s="3"/>
      <c r="B93" s="106" t="s">
        <v>34</v>
      </c>
      <c r="C93" s="103" t="s">
        <v>12</v>
      </c>
      <c r="D93" s="104">
        <f t="shared" ref="D93:R93" si="30">SUM(D89:D92)</f>
        <v>0</v>
      </c>
      <c r="E93" s="104">
        <f t="shared" si="30"/>
        <v>0</v>
      </c>
      <c r="F93" s="104">
        <f t="shared" si="30"/>
        <v>0</v>
      </c>
      <c r="G93" s="104">
        <f t="shared" si="30"/>
        <v>0</v>
      </c>
      <c r="H93" s="104">
        <f t="shared" si="30"/>
        <v>0</v>
      </c>
      <c r="I93" s="104">
        <f t="shared" si="30"/>
        <v>0</v>
      </c>
      <c r="J93" s="104">
        <f t="shared" si="30"/>
        <v>0</v>
      </c>
      <c r="K93" s="104">
        <f t="shared" si="30"/>
        <v>0</v>
      </c>
      <c r="L93" s="104">
        <f t="shared" si="30"/>
        <v>0</v>
      </c>
      <c r="M93" s="104">
        <f t="shared" si="30"/>
        <v>0</v>
      </c>
      <c r="N93" s="104">
        <f t="shared" si="30"/>
        <v>0</v>
      </c>
      <c r="O93" s="104">
        <f t="shared" si="30"/>
        <v>0</v>
      </c>
      <c r="P93" s="104">
        <f t="shared" si="30"/>
        <v>0</v>
      </c>
      <c r="Q93" s="104">
        <f t="shared" si="30"/>
        <v>0</v>
      </c>
      <c r="R93" s="104">
        <f t="shared" si="30"/>
        <v>0</v>
      </c>
    </row>
    <row r="94" spans="1:18" s="7" customFormat="1" x14ac:dyDescent="0.2">
      <c r="A94" s="3"/>
      <c r="B94" s="108"/>
      <c r="C94" s="72"/>
      <c r="D94" s="141">
        <f>D93-D21</f>
        <v>0</v>
      </c>
      <c r="E94" s="141">
        <f t="shared" ref="E94:R94" si="31">E93-E21</f>
        <v>0</v>
      </c>
      <c r="F94" s="141">
        <f t="shared" si="31"/>
        <v>0</v>
      </c>
      <c r="G94" s="141">
        <f t="shared" si="31"/>
        <v>0</v>
      </c>
      <c r="H94" s="141">
        <f t="shared" si="31"/>
        <v>0</v>
      </c>
      <c r="I94" s="141">
        <f t="shared" si="31"/>
        <v>0</v>
      </c>
      <c r="J94" s="141">
        <f t="shared" si="31"/>
        <v>0</v>
      </c>
      <c r="K94" s="141">
        <f t="shared" si="31"/>
        <v>0</v>
      </c>
      <c r="L94" s="141">
        <f t="shared" si="31"/>
        <v>0</v>
      </c>
      <c r="M94" s="141">
        <f t="shared" si="31"/>
        <v>0</v>
      </c>
      <c r="N94" s="141">
        <f t="shared" si="31"/>
        <v>0</v>
      </c>
      <c r="O94" s="141">
        <f t="shared" si="31"/>
        <v>0</v>
      </c>
      <c r="P94" s="141">
        <f t="shared" si="31"/>
        <v>0</v>
      </c>
      <c r="Q94" s="141">
        <f t="shared" si="31"/>
        <v>0</v>
      </c>
      <c r="R94" s="141">
        <f t="shared" si="31"/>
        <v>0</v>
      </c>
    </row>
    <row r="95" spans="1:18" s="7" customFormat="1" x14ac:dyDescent="0.2">
      <c r="A95" s="3"/>
      <c r="B95" s="3"/>
      <c r="C95" s="71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</row>
    <row r="96" spans="1:18" s="7" customFormat="1" x14ac:dyDescent="0.2">
      <c r="A96" s="3"/>
      <c r="B96" s="3"/>
      <c r="C96" s="71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</row>
    <row r="97" spans="1:18" s="7" customFormat="1" x14ac:dyDescent="0.2">
      <c r="A97" s="3"/>
      <c r="B97" s="3"/>
      <c r="C97" s="71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</row>
  </sheetData>
  <sheetProtection formatColumns="0" formatRows="0"/>
  <protectedRanges>
    <protectedRange sqref="B89:B92 B71:B74 B80:B83" name="Диапазон1_1"/>
  </protectedRanges>
  <mergeCells count="21">
    <mergeCell ref="B4:B6"/>
    <mergeCell ref="C4:C6"/>
    <mergeCell ref="D4:R4"/>
    <mergeCell ref="D5:H5"/>
    <mergeCell ref="I5:M5"/>
    <mergeCell ref="N5:R5"/>
    <mergeCell ref="B17:B18"/>
    <mergeCell ref="B28:B30"/>
    <mergeCell ref="C28:C30"/>
    <mergeCell ref="D28:R28"/>
    <mergeCell ref="D29:H29"/>
    <mergeCell ref="I29:M29"/>
    <mergeCell ref="N29:R29"/>
    <mergeCell ref="B64:B65"/>
    <mergeCell ref="B41:B42"/>
    <mergeCell ref="B51:B53"/>
    <mergeCell ref="C51:C53"/>
    <mergeCell ref="D51:R51"/>
    <mergeCell ref="D52:H52"/>
    <mergeCell ref="I52:M52"/>
    <mergeCell ref="N52:R52"/>
  </mergeCells>
  <conditionalFormatting sqref="E24:H24">
    <cfRule type="cellIs" dxfId="6" priority="7" operator="notEqual">
      <formula>0</formula>
    </cfRule>
  </conditionalFormatting>
  <conditionalFormatting sqref="J24:M24">
    <cfRule type="cellIs" dxfId="5" priority="6" operator="notEqual">
      <formula>0</formula>
    </cfRule>
  </conditionalFormatting>
  <conditionalFormatting sqref="O24:R24">
    <cfRule type="cellIs" dxfId="4" priority="5" operator="notEqual">
      <formula>0</formula>
    </cfRule>
  </conditionalFormatting>
  <conditionalFormatting sqref="D76:R76">
    <cfRule type="cellIs" priority="4" operator="notEqual">
      <formula>0</formula>
    </cfRule>
  </conditionalFormatting>
  <conditionalFormatting sqref="A76:XFD76">
    <cfRule type="cellIs" dxfId="3" priority="3" operator="notEqual">
      <formula>0</formula>
    </cfRule>
  </conditionalFormatting>
  <conditionalFormatting sqref="D85:R85">
    <cfRule type="cellIs" dxfId="2" priority="2" operator="notEqual">
      <formula>0</formula>
    </cfRule>
  </conditionalFormatting>
  <conditionalFormatting sqref="D94:R94">
    <cfRule type="cellIs" dxfId="1" priority="1" operator="notEqual">
      <formula>0</formula>
    </cfRule>
  </conditionalFormatting>
  <pageMargins left="0.11811023622047245" right="0.11811023622047245" top="0.74803149606299213" bottom="0.35433070866141736" header="0.31496062992125984" footer="0.31496062992125984"/>
  <pageSetup paperSize="9" scale="67" fitToWidth="2" fitToHeight="2" orientation="landscape" r:id="rId1"/>
  <rowBreaks count="1" manualBreakCount="1">
    <brk id="47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>
    <tabColor rgb="FFCCFF99"/>
  </sheetPr>
  <dimension ref="A1:V100"/>
  <sheetViews>
    <sheetView tabSelected="1" zoomScaleNormal="100" workbookViewId="0">
      <pane xSplit="3" topLeftCell="D1" activePane="topRight" state="frozen"/>
      <selection pane="topRight" activeCell="F61" sqref="F61"/>
    </sheetView>
  </sheetViews>
  <sheetFormatPr defaultColWidth="9.140625" defaultRowHeight="12.75" x14ac:dyDescent="0.2"/>
  <cols>
    <col min="1" max="1" width="3.5703125" style="121" customWidth="1"/>
    <col min="2" max="2" width="44.140625" style="116" customWidth="1"/>
    <col min="3" max="3" width="11.5703125" style="116" customWidth="1"/>
    <col min="4" max="8" width="11.42578125" style="116" customWidth="1"/>
    <col min="9" max="18" width="10.28515625" style="116" customWidth="1"/>
    <col min="19" max="16384" width="9.140625" style="116"/>
  </cols>
  <sheetData>
    <row r="1" spans="1:22" customFormat="1" ht="15" x14ac:dyDescent="0.25"/>
    <row r="2" spans="1:22" s="49" customFormat="1" x14ac:dyDescent="0.2">
      <c r="A2" s="3"/>
      <c r="B2" s="4" t="s">
        <v>38</v>
      </c>
      <c r="C2" s="71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s="49" customFormat="1" ht="13.5" thickBot="1" x14ac:dyDescent="0.25">
      <c r="A3" s="3"/>
      <c r="B3" s="3"/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 s="49" customFormat="1" ht="12.75" customHeight="1" x14ac:dyDescent="0.2">
      <c r="A4" s="3"/>
      <c r="B4" s="169" t="s">
        <v>1</v>
      </c>
      <c r="C4" s="172" t="s">
        <v>2</v>
      </c>
      <c r="D4" s="163" t="s">
        <v>50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5"/>
      <c r="S4" s="72"/>
      <c r="T4" s="72"/>
      <c r="U4" s="72"/>
      <c r="V4" s="72"/>
    </row>
    <row r="5" spans="1:22" s="49" customFormat="1" x14ac:dyDescent="0.2">
      <c r="A5" s="3"/>
      <c r="B5" s="170"/>
      <c r="C5" s="173"/>
      <c r="D5" s="175" t="s">
        <v>3</v>
      </c>
      <c r="E5" s="176"/>
      <c r="F5" s="176"/>
      <c r="G5" s="176"/>
      <c r="H5" s="177"/>
      <c r="I5" s="167" t="s">
        <v>4</v>
      </c>
      <c r="J5" s="176"/>
      <c r="K5" s="176"/>
      <c r="L5" s="176"/>
      <c r="M5" s="177"/>
      <c r="N5" s="167" t="s">
        <v>5</v>
      </c>
      <c r="O5" s="176"/>
      <c r="P5" s="176"/>
      <c r="Q5" s="176"/>
      <c r="R5" s="178"/>
      <c r="S5" s="72"/>
      <c r="T5" s="72"/>
      <c r="U5" s="72"/>
      <c r="V5" s="72"/>
    </row>
    <row r="6" spans="1:22" s="49" customFormat="1" ht="13.5" thickBot="1" x14ac:dyDescent="0.25">
      <c r="A6" s="3"/>
      <c r="B6" s="171"/>
      <c r="C6" s="174"/>
      <c r="D6" s="11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6</v>
      </c>
      <c r="J6" s="12" t="s">
        <v>7</v>
      </c>
      <c r="K6" s="12" t="s">
        <v>8</v>
      </c>
      <c r="L6" s="12" t="s">
        <v>9</v>
      </c>
      <c r="M6" s="12" t="s">
        <v>10</v>
      </c>
      <c r="N6" s="12" t="s">
        <v>6</v>
      </c>
      <c r="O6" s="12" t="s">
        <v>7</v>
      </c>
      <c r="P6" s="12" t="s">
        <v>8</v>
      </c>
      <c r="Q6" s="12" t="s">
        <v>9</v>
      </c>
      <c r="R6" s="14" t="s">
        <v>10</v>
      </c>
      <c r="S6" s="72"/>
      <c r="T6" s="72"/>
      <c r="U6" s="72"/>
      <c r="V6" s="72"/>
    </row>
    <row r="7" spans="1:22" s="49" customFormat="1" x14ac:dyDescent="0.2">
      <c r="A7" s="3"/>
      <c r="B7" s="16" t="s">
        <v>39</v>
      </c>
      <c r="C7" s="17" t="s">
        <v>40</v>
      </c>
      <c r="D7" s="20">
        <f>D13+D14+D15+D16</f>
        <v>27.012340000000002</v>
      </c>
      <c r="E7" s="19">
        <f>E13+E14+E15+E16</f>
        <v>27.012340000000002</v>
      </c>
      <c r="F7" s="19">
        <f>F10+F13+F14+F15+F16</f>
        <v>0</v>
      </c>
      <c r="G7" s="19">
        <f>G16+G15+G14+G13+G8</f>
        <v>20.079435607410375</v>
      </c>
      <c r="H7" s="21">
        <f>H16+H15+H14+H13+H12</f>
        <v>2.6821583638536595E-6</v>
      </c>
      <c r="I7" s="20">
        <f>I13+I14+I15+I16</f>
        <v>25.0596</v>
      </c>
      <c r="J7" s="19">
        <f>J13+J14+J15+J16</f>
        <v>25.0596</v>
      </c>
      <c r="K7" s="19">
        <f>K10+K13+K14+K15+K16</f>
        <v>0</v>
      </c>
      <c r="L7" s="19">
        <f>L16+L15+L14+L13+L8</f>
        <v>17.937815041164075</v>
      </c>
      <c r="M7" s="21">
        <f>M16+M15+M14+M13+M12</f>
        <v>3.779647567370148E-6</v>
      </c>
      <c r="N7" s="18">
        <f>N13+N14+N15+N16</f>
        <v>28.96508</v>
      </c>
      <c r="O7" s="19">
        <f>O13+O14+O15+O16</f>
        <v>28.96508</v>
      </c>
      <c r="P7" s="19">
        <f>P10+P13+P14+P15+P16</f>
        <v>0</v>
      </c>
      <c r="Q7" s="19">
        <f>Q16+Q15+Q14+Q13+Q8</f>
        <v>22.22105617365667</v>
      </c>
      <c r="R7" s="21">
        <f>R16+R15+R14+R13+R12</f>
        <v>1.584669160337171E-6</v>
      </c>
      <c r="S7" s="72"/>
      <c r="T7" s="72"/>
      <c r="U7" s="72"/>
      <c r="V7" s="72"/>
    </row>
    <row r="8" spans="1:22" s="49" customFormat="1" x14ac:dyDescent="0.2">
      <c r="A8" s="3"/>
      <c r="B8" s="23" t="s">
        <v>13</v>
      </c>
      <c r="C8" s="24" t="s">
        <v>40</v>
      </c>
      <c r="D8" s="28" t="s">
        <v>14</v>
      </c>
      <c r="E8" s="26" t="s">
        <v>14</v>
      </c>
      <c r="F8" s="29">
        <f>F10</f>
        <v>0</v>
      </c>
      <c r="G8" s="29">
        <f>IF((G11+G10)=0,0,(G11+G10))</f>
        <v>20.079435607410375</v>
      </c>
      <c r="H8" s="30">
        <f>IF(H12=0,0,H12)</f>
        <v>2.6821583638536595E-6</v>
      </c>
      <c r="I8" s="28" t="s">
        <v>14</v>
      </c>
      <c r="J8" s="26" t="s">
        <v>14</v>
      </c>
      <c r="K8" s="29">
        <f>K10</f>
        <v>0</v>
      </c>
      <c r="L8" s="29">
        <f>IF((L11+L10)=0,0,(L11+L10))</f>
        <v>17.937815041164075</v>
      </c>
      <c r="M8" s="30">
        <f>IF(M12=0,0,M12)</f>
        <v>3.779647567370148E-6</v>
      </c>
      <c r="N8" s="25" t="s">
        <v>14</v>
      </c>
      <c r="O8" s="26" t="s">
        <v>14</v>
      </c>
      <c r="P8" s="29">
        <f>P10</f>
        <v>0</v>
      </c>
      <c r="Q8" s="29">
        <f>IF((Q11+Q10)=0,0,(Q11+Q10))</f>
        <v>22.22105617365667</v>
      </c>
      <c r="R8" s="30">
        <f>IF(R12=0,0,R12)</f>
        <v>1.584669160337171E-6</v>
      </c>
      <c r="S8" s="72"/>
      <c r="T8" s="72"/>
      <c r="U8" s="72"/>
      <c r="V8" s="72"/>
    </row>
    <row r="9" spans="1:22" s="49" customFormat="1" x14ac:dyDescent="0.2">
      <c r="A9" s="3"/>
      <c r="B9" s="23" t="s">
        <v>15</v>
      </c>
      <c r="C9" s="24" t="s">
        <v>40</v>
      </c>
      <c r="D9" s="28" t="s">
        <v>14</v>
      </c>
      <c r="E9" s="26" t="s">
        <v>14</v>
      </c>
      <c r="F9" s="26" t="s">
        <v>14</v>
      </c>
      <c r="G9" s="26" t="s">
        <v>14</v>
      </c>
      <c r="H9" s="31" t="s">
        <v>14</v>
      </c>
      <c r="I9" s="28" t="s">
        <v>14</v>
      </c>
      <c r="J9" s="26" t="s">
        <v>14</v>
      </c>
      <c r="K9" s="26" t="s">
        <v>14</v>
      </c>
      <c r="L9" s="26" t="s">
        <v>14</v>
      </c>
      <c r="M9" s="31" t="s">
        <v>14</v>
      </c>
      <c r="N9" s="25" t="s">
        <v>14</v>
      </c>
      <c r="O9" s="26" t="s">
        <v>14</v>
      </c>
      <c r="P9" s="26" t="s">
        <v>14</v>
      </c>
      <c r="Q9" s="26" t="s">
        <v>14</v>
      </c>
      <c r="R9" s="31" t="s">
        <v>14</v>
      </c>
      <c r="S9" s="72"/>
      <c r="T9" s="72"/>
      <c r="U9" s="72"/>
      <c r="V9" s="72"/>
    </row>
    <row r="10" spans="1:22" s="49" customFormat="1" x14ac:dyDescent="0.2">
      <c r="A10" s="3"/>
      <c r="B10" s="32" t="s">
        <v>7</v>
      </c>
      <c r="C10" s="33" t="s">
        <v>40</v>
      </c>
      <c r="D10" s="36" t="s">
        <v>14</v>
      </c>
      <c r="E10" s="35" t="s">
        <v>14</v>
      </c>
      <c r="F10" s="37">
        <f>IF(('[3]Баланс ЭЭ'!F13+'[3]Баланс ЭЭ'!F14+'[3]Баланс ЭЭ'!F15+'[3]Баланс ЭЭ'!F16)=0,0,'[3]Баланс ЭЭ'!F10/('[3]Баланс ЭЭ'!F13+'[3]Баланс ЭЭ'!F14+'[3]Баланс ЭЭ'!F15+'[3]Баланс ЭЭ'!F16)*('[3]Баланс Мощности'!F13+'[3]Баланс Мощности'!F14+'[3]Баланс Мощности'!F15+'[3]Баланс Мощности'!F16))</f>
        <v>0</v>
      </c>
      <c r="G10" s="29">
        <f>E7-E17-E19-E20-F10</f>
        <v>20.079435607410375</v>
      </c>
      <c r="H10" s="38" t="s">
        <v>14</v>
      </c>
      <c r="I10" s="36" t="s">
        <v>14</v>
      </c>
      <c r="J10" s="35" t="s">
        <v>14</v>
      </c>
      <c r="K10" s="37">
        <f>IF(('[3]Баланс ЭЭ'!K13+'[3]Баланс ЭЭ'!K14+'[3]Баланс ЭЭ'!K15+'[3]Баланс ЭЭ'!K16)=0,0,'[3]Баланс ЭЭ'!K10/('[3]Баланс ЭЭ'!K13+'[3]Баланс ЭЭ'!K14+'[3]Баланс ЭЭ'!K15+'[3]Баланс ЭЭ'!K16)*('[3]Баланс Мощности'!K13+'[3]Баланс Мощности'!K14+'[3]Баланс Мощности'!K15+'[3]Баланс Мощности'!K16))</f>
        <v>0</v>
      </c>
      <c r="L10" s="29">
        <f>J7-J17-J19-J20-K10</f>
        <v>17.937815041164075</v>
      </c>
      <c r="M10" s="38" t="s">
        <v>14</v>
      </c>
      <c r="N10" s="34" t="s">
        <v>14</v>
      </c>
      <c r="O10" s="35" t="s">
        <v>14</v>
      </c>
      <c r="P10" s="37">
        <f>IF(('[3]Баланс ЭЭ'!P13+'[3]Баланс ЭЭ'!P14+'[3]Баланс ЭЭ'!P15+'[3]Баланс ЭЭ'!P16)=0,0,'[3]Баланс ЭЭ'!P10/('[3]Баланс ЭЭ'!P13+'[3]Баланс ЭЭ'!P14+'[3]Баланс ЭЭ'!P15+'[3]Баланс ЭЭ'!P16)*('[3]Баланс Мощности'!P13+'[3]Баланс Мощности'!P14+'[3]Баланс Мощности'!P15+'[3]Баланс Мощности'!P16))</f>
        <v>0</v>
      </c>
      <c r="Q10" s="29">
        <f>O7-O17-O19-O20-P10</f>
        <v>22.22105617365667</v>
      </c>
      <c r="R10" s="38" t="s">
        <v>14</v>
      </c>
      <c r="S10" s="72"/>
      <c r="T10" s="72"/>
      <c r="U10" s="72"/>
      <c r="V10" s="72"/>
    </row>
    <row r="11" spans="1:22" s="49" customFormat="1" x14ac:dyDescent="0.2">
      <c r="A11" s="3"/>
      <c r="B11" s="32" t="s">
        <v>8</v>
      </c>
      <c r="C11" s="33" t="s">
        <v>40</v>
      </c>
      <c r="D11" s="36" t="s">
        <v>14</v>
      </c>
      <c r="E11" s="35" t="s">
        <v>14</v>
      </c>
      <c r="F11" s="26" t="s">
        <v>14</v>
      </c>
      <c r="G11" s="29">
        <f>F7-F17-F19-F20</f>
        <v>0</v>
      </c>
      <c r="H11" s="38" t="s">
        <v>14</v>
      </c>
      <c r="I11" s="36" t="s">
        <v>14</v>
      </c>
      <c r="J11" s="35" t="s">
        <v>14</v>
      </c>
      <c r="K11" s="35" t="s">
        <v>14</v>
      </c>
      <c r="L11" s="29">
        <f>K7-K17-K19-K20</f>
        <v>0</v>
      </c>
      <c r="M11" s="38" t="s">
        <v>14</v>
      </c>
      <c r="N11" s="34" t="s">
        <v>14</v>
      </c>
      <c r="O11" s="35" t="s">
        <v>14</v>
      </c>
      <c r="P11" s="35" t="s">
        <v>14</v>
      </c>
      <c r="Q11" s="29">
        <f>P7-P17-P19-P20</f>
        <v>0</v>
      </c>
      <c r="R11" s="38" t="s">
        <v>14</v>
      </c>
      <c r="S11" s="72"/>
      <c r="T11" s="72"/>
      <c r="U11" s="72"/>
      <c r="V11" s="72"/>
    </row>
    <row r="12" spans="1:22" s="49" customFormat="1" x14ac:dyDescent="0.2">
      <c r="A12" s="3"/>
      <c r="B12" s="32" t="s">
        <v>9</v>
      </c>
      <c r="C12" s="33" t="s">
        <v>40</v>
      </c>
      <c r="D12" s="36" t="s">
        <v>14</v>
      </c>
      <c r="E12" s="35" t="s">
        <v>14</v>
      </c>
      <c r="F12" s="35" t="s">
        <v>14</v>
      </c>
      <c r="G12" s="35" t="s">
        <v>14</v>
      </c>
      <c r="H12" s="30">
        <f>G7-G17-G19-G20</f>
        <v>2.6821583638536595E-6</v>
      </c>
      <c r="I12" s="36" t="s">
        <v>14</v>
      </c>
      <c r="J12" s="35" t="s">
        <v>14</v>
      </c>
      <c r="K12" s="35" t="s">
        <v>14</v>
      </c>
      <c r="L12" s="35" t="s">
        <v>14</v>
      </c>
      <c r="M12" s="30">
        <f>L7-L17-L19-L20</f>
        <v>3.779647567370148E-6</v>
      </c>
      <c r="N12" s="34" t="s">
        <v>14</v>
      </c>
      <c r="O12" s="35" t="s">
        <v>14</v>
      </c>
      <c r="P12" s="35" t="s">
        <v>14</v>
      </c>
      <c r="Q12" s="35" t="s">
        <v>14</v>
      </c>
      <c r="R12" s="30">
        <f>Q7-Q17-Q19-Q20</f>
        <v>1.584669160337171E-6</v>
      </c>
      <c r="S12" s="72"/>
      <c r="T12" s="72"/>
      <c r="U12" s="72"/>
      <c r="V12" s="72"/>
    </row>
    <row r="13" spans="1:22" s="49" customFormat="1" x14ac:dyDescent="0.2">
      <c r="A13" s="3"/>
      <c r="B13" s="32" t="s">
        <v>16</v>
      </c>
      <c r="C13" s="33" t="s">
        <v>40</v>
      </c>
      <c r="D13" s="40">
        <f>SUM(E13:H13)</f>
        <v>0</v>
      </c>
      <c r="E13" s="37"/>
      <c r="F13" s="37"/>
      <c r="G13" s="37"/>
      <c r="H13" s="38"/>
      <c r="I13" s="40">
        <f>SUM(J13:M13)</f>
        <v>0</v>
      </c>
      <c r="J13" s="37"/>
      <c r="K13" s="37"/>
      <c r="L13" s="37"/>
      <c r="M13" s="38"/>
      <c r="N13" s="41">
        <f>SUM(O13:R13)</f>
        <v>0</v>
      </c>
      <c r="O13" s="37"/>
      <c r="P13" s="37"/>
      <c r="Q13" s="37"/>
      <c r="R13" s="38"/>
      <c r="S13" s="72"/>
      <c r="T13" s="72"/>
      <c r="U13" s="72"/>
      <c r="V13" s="72"/>
    </row>
    <row r="14" spans="1:22" s="49" customFormat="1" x14ac:dyDescent="0.2">
      <c r="A14" s="3"/>
      <c r="B14" s="32" t="s">
        <v>17</v>
      </c>
      <c r="C14" s="33" t="s">
        <v>40</v>
      </c>
      <c r="D14" s="40">
        <f>SUM(E14:H14)</f>
        <v>27.012340000000002</v>
      </c>
      <c r="E14" s="37">
        <f>AVERAGE(J14,O14)</f>
        <v>27.012340000000002</v>
      </c>
      <c r="F14" s="37"/>
      <c r="G14" s="37"/>
      <c r="H14" s="38"/>
      <c r="I14" s="40">
        <f>SUM(J14:M14)</f>
        <v>25.0596</v>
      </c>
      <c r="J14" s="37">
        <v>25.0596</v>
      </c>
      <c r="K14" s="37"/>
      <c r="L14" s="37"/>
      <c r="M14" s="38"/>
      <c r="N14" s="41">
        <f>SUM(O14:R14)</f>
        <v>28.96508</v>
      </c>
      <c r="O14" s="37">
        <v>28.96508</v>
      </c>
      <c r="P14" s="37"/>
      <c r="Q14" s="37"/>
      <c r="R14" s="38"/>
      <c r="S14" s="72"/>
      <c r="T14" s="72"/>
      <c r="U14" s="72"/>
      <c r="V14" s="72"/>
    </row>
    <row r="15" spans="1:22" s="49" customFormat="1" x14ac:dyDescent="0.2">
      <c r="A15" s="3"/>
      <c r="B15" s="32" t="s">
        <v>49</v>
      </c>
      <c r="C15" s="33" t="s">
        <v>40</v>
      </c>
      <c r="D15" s="40">
        <f>SUM(E15:H15)</f>
        <v>0</v>
      </c>
      <c r="E15" s="37"/>
      <c r="F15" s="37"/>
      <c r="G15" s="37"/>
      <c r="H15" s="38"/>
      <c r="I15" s="40">
        <f>SUM(J15:M15)</f>
        <v>0</v>
      </c>
      <c r="J15" s="37"/>
      <c r="K15" s="37"/>
      <c r="L15" s="37"/>
      <c r="M15" s="38"/>
      <c r="N15" s="41">
        <f>SUM(O15:R15)</f>
        <v>0</v>
      </c>
      <c r="O15" s="37"/>
      <c r="P15" s="37"/>
      <c r="Q15" s="37"/>
      <c r="R15" s="38"/>
      <c r="S15" s="72"/>
      <c r="T15" s="72"/>
      <c r="U15" s="72"/>
      <c r="V15" s="72"/>
    </row>
    <row r="16" spans="1:22" s="49" customFormat="1" x14ac:dyDescent="0.2">
      <c r="A16" s="3"/>
      <c r="B16" s="32" t="s">
        <v>41</v>
      </c>
      <c r="C16" s="33" t="s">
        <v>40</v>
      </c>
      <c r="D16" s="40">
        <f>SUM(E16:H16)</f>
        <v>0</v>
      </c>
      <c r="E16" s="37"/>
      <c r="F16" s="37"/>
      <c r="G16" s="37"/>
      <c r="H16" s="38"/>
      <c r="I16" s="40">
        <f>SUM(J16:M16)</f>
        <v>0</v>
      </c>
      <c r="J16" s="37"/>
      <c r="K16" s="37"/>
      <c r="L16" s="37"/>
      <c r="M16" s="38"/>
      <c r="N16" s="41">
        <f>SUM(O16:R16)</f>
        <v>0</v>
      </c>
      <c r="O16" s="37"/>
      <c r="P16" s="37"/>
      <c r="Q16" s="37"/>
      <c r="R16" s="38"/>
      <c r="S16" s="72"/>
      <c r="T16" s="72"/>
      <c r="U16" s="72"/>
      <c r="V16" s="72"/>
    </row>
    <row r="17" spans="1:22" s="49" customFormat="1" x14ac:dyDescent="0.2">
      <c r="A17" s="3"/>
      <c r="B17" s="179" t="s">
        <v>19</v>
      </c>
      <c r="C17" s="151" t="s">
        <v>40</v>
      </c>
      <c r="D17" s="40">
        <f>SUM(E17:H17)</f>
        <v>1.0412123178416346</v>
      </c>
      <c r="E17" s="37">
        <f>AVERAGE(J17,O17)</f>
        <v>0.36645439258962675</v>
      </c>
      <c r="F17" s="37"/>
      <c r="G17" s="37">
        <f>AVERAGE(L17,Q17)</f>
        <v>0.67475792525200795</v>
      </c>
      <c r="H17" s="38"/>
      <c r="I17" s="40">
        <f>SUM(J17:M17)</f>
        <v>0.95819622035243168</v>
      </c>
      <c r="J17" s="37">
        <v>0.35548495883592296</v>
      </c>
      <c r="K17" s="37"/>
      <c r="L17" s="37">
        <v>0.60271126151650867</v>
      </c>
      <c r="M17" s="38"/>
      <c r="N17" s="41">
        <f>SUM(O17:R17)</f>
        <v>1.1242284153308377</v>
      </c>
      <c r="O17" s="37">
        <v>0.37742382634333055</v>
      </c>
      <c r="P17" s="37"/>
      <c r="Q17" s="37">
        <v>0.74680458898750723</v>
      </c>
      <c r="R17" s="38"/>
      <c r="S17" s="72"/>
      <c r="T17" s="72"/>
      <c r="U17" s="72"/>
      <c r="V17" s="72"/>
    </row>
    <row r="18" spans="1:22" s="49" customFormat="1" x14ac:dyDescent="0.2">
      <c r="A18" s="3"/>
      <c r="B18" s="180"/>
      <c r="C18" s="24" t="s">
        <v>20</v>
      </c>
      <c r="D18" s="122">
        <f>IFERROR(D17/D7*100,0)</f>
        <v>3.8545802320037228</v>
      </c>
      <c r="E18" s="27">
        <f t="shared" ref="E18:H18" si="0">IFERROR(E17/E7*100,0)</f>
        <v>1.356618466188515</v>
      </c>
      <c r="F18" s="27">
        <f t="shared" si="0"/>
        <v>0</v>
      </c>
      <c r="G18" s="27">
        <f t="shared" si="0"/>
        <v>3.3604426859636756</v>
      </c>
      <c r="H18" s="44">
        <f t="shared" si="0"/>
        <v>0</v>
      </c>
      <c r="I18" s="122">
        <f>IFERROR(I17/I7*100,0)</f>
        <v>3.8236692539084092</v>
      </c>
      <c r="J18" s="27">
        <f t="shared" ref="J18:M18" si="1">IFERROR(J17/J7*100,0)</f>
        <v>1.4185579930881698</v>
      </c>
      <c r="K18" s="27">
        <f t="shared" si="1"/>
        <v>0</v>
      </c>
      <c r="L18" s="27">
        <f t="shared" si="1"/>
        <v>3.3600037693185829</v>
      </c>
      <c r="M18" s="44">
        <f t="shared" si="1"/>
        <v>0</v>
      </c>
      <c r="N18" s="39">
        <f>IFERROR(N17/N7*100,0)</f>
        <v>3.8813233567138008</v>
      </c>
      <c r="O18" s="27">
        <f t="shared" ref="O18:R18" si="2">IFERROR(O17/O7*100,0)</f>
        <v>1.3030304985980723</v>
      </c>
      <c r="P18" s="27">
        <f t="shared" si="2"/>
        <v>0</v>
      </c>
      <c r="Q18" s="27">
        <f t="shared" si="2"/>
        <v>3.3607969988071633</v>
      </c>
      <c r="R18" s="44">
        <f t="shared" si="2"/>
        <v>0</v>
      </c>
      <c r="S18" s="72"/>
      <c r="T18" s="72"/>
      <c r="U18" s="72"/>
      <c r="V18" s="72"/>
    </row>
    <row r="19" spans="1:22" s="49" customFormat="1" ht="25.5" x14ac:dyDescent="0.2">
      <c r="A19" s="3"/>
      <c r="B19" s="45" t="s">
        <v>42</v>
      </c>
      <c r="C19" s="46" t="s">
        <v>40</v>
      </c>
      <c r="D19" s="40">
        <f>SUM(E19:H19)</f>
        <v>0</v>
      </c>
      <c r="E19" s="37"/>
      <c r="F19" s="37"/>
      <c r="G19" s="37"/>
      <c r="H19" s="38"/>
      <c r="I19" s="40">
        <f>SUM(J19:M19)</f>
        <v>0</v>
      </c>
      <c r="J19" s="37"/>
      <c r="K19" s="37"/>
      <c r="L19" s="37"/>
      <c r="M19" s="38"/>
      <c r="N19" s="41">
        <f>SUM(O19:R19)</f>
        <v>0</v>
      </c>
      <c r="O19" s="37"/>
      <c r="P19" s="37"/>
      <c r="Q19" s="37"/>
      <c r="R19" s="38"/>
      <c r="S19" s="72"/>
      <c r="T19" s="72"/>
      <c r="U19" s="72"/>
      <c r="V19" s="72"/>
    </row>
    <row r="20" spans="1:22" s="49" customFormat="1" x14ac:dyDescent="0.2">
      <c r="A20" s="3"/>
      <c r="B20" s="47" t="s">
        <v>43</v>
      </c>
      <c r="C20" s="43" t="s">
        <v>40</v>
      </c>
      <c r="D20" s="40">
        <f>D7-D17-D19</f>
        <v>25.971127682158368</v>
      </c>
      <c r="E20" s="29">
        <f>E23+E22+E21</f>
        <v>6.5664499999999997</v>
      </c>
      <c r="F20" s="29">
        <f>F23+F22+F21</f>
        <v>0</v>
      </c>
      <c r="G20" s="29">
        <f>G23+G22+G21</f>
        <v>19.404675000000001</v>
      </c>
      <c r="H20" s="30">
        <f>H23+H22+H21</f>
        <v>0</v>
      </c>
      <c r="I20" s="40">
        <f>I7-I17-I19</f>
        <v>24.101403779647569</v>
      </c>
      <c r="J20" s="29">
        <f>J23+J22+J21</f>
        <v>6.7663000000000002</v>
      </c>
      <c r="K20" s="29">
        <f>K23+K22+K21</f>
        <v>0</v>
      </c>
      <c r="L20" s="29">
        <f>L23+L22+L21</f>
        <v>17.335100000000001</v>
      </c>
      <c r="M20" s="30">
        <f>M23+M22+M21</f>
        <v>0</v>
      </c>
      <c r="N20" s="41">
        <f>N7-N17-N19</f>
        <v>27.840851584669164</v>
      </c>
      <c r="O20" s="29">
        <f>O23+O22+O21</f>
        <v>6.3666</v>
      </c>
      <c r="P20" s="29">
        <f>P23+P22+P21</f>
        <v>0</v>
      </c>
      <c r="Q20" s="29">
        <f>Q23+Q22+Q21</f>
        <v>21.474250000000001</v>
      </c>
      <c r="R20" s="30">
        <f>R23+R22+R21</f>
        <v>0</v>
      </c>
      <c r="S20" s="72"/>
      <c r="T20" s="72"/>
      <c r="U20" s="72"/>
      <c r="V20" s="72"/>
    </row>
    <row r="21" spans="1:22" s="49" customFormat="1" ht="25.5" x14ac:dyDescent="0.2">
      <c r="A21" s="3"/>
      <c r="B21" s="50" t="s">
        <v>44</v>
      </c>
      <c r="C21" s="33" t="s">
        <v>40</v>
      </c>
      <c r="D21" s="40">
        <f>SUM(E21:H21)</f>
        <v>0</v>
      </c>
      <c r="E21" s="37"/>
      <c r="F21" s="37"/>
      <c r="G21" s="37"/>
      <c r="H21" s="38"/>
      <c r="I21" s="40">
        <f>SUM(J21:M21)</f>
        <v>0</v>
      </c>
      <c r="J21" s="37"/>
      <c r="K21" s="37"/>
      <c r="L21" s="37"/>
      <c r="M21" s="38"/>
      <c r="N21" s="41">
        <f>SUM(O21:R21)</f>
        <v>0</v>
      </c>
      <c r="O21" s="37"/>
      <c r="P21" s="37"/>
      <c r="Q21" s="37"/>
      <c r="R21" s="38"/>
      <c r="S21" s="72"/>
      <c r="T21" s="72"/>
      <c r="U21" s="72"/>
      <c r="V21" s="72"/>
    </row>
    <row r="22" spans="1:22" s="49" customFormat="1" ht="13.5" thickBot="1" x14ac:dyDescent="0.25">
      <c r="A22" s="3"/>
      <c r="B22" s="51" t="s">
        <v>45</v>
      </c>
      <c r="C22" s="97" t="s">
        <v>40</v>
      </c>
      <c r="D22" s="53">
        <f>SUM(E22:H22)</f>
        <v>18.114625</v>
      </c>
      <c r="E22" s="124">
        <f>E85</f>
        <v>6.5664499999999997</v>
      </c>
      <c r="F22" s="124"/>
      <c r="G22" s="124">
        <f>G85</f>
        <v>11.548175000000001</v>
      </c>
      <c r="H22" s="125"/>
      <c r="I22" s="53">
        <f>SUM(J22:M22)</f>
        <v>17.701499999999999</v>
      </c>
      <c r="J22" s="124">
        <f>J85</f>
        <v>6.7663000000000002</v>
      </c>
      <c r="K22" s="124"/>
      <c r="L22" s="124">
        <f>L85</f>
        <v>10.9352</v>
      </c>
      <c r="M22" s="125"/>
      <c r="N22" s="54">
        <f>SUM(O22:R22)</f>
        <v>18.527750000000001</v>
      </c>
      <c r="O22" s="124">
        <f>O85</f>
        <v>6.3666</v>
      </c>
      <c r="P22" s="124"/>
      <c r="Q22" s="124">
        <f>Q85</f>
        <v>12.161150000000001</v>
      </c>
      <c r="R22" s="125"/>
      <c r="S22" s="72"/>
      <c r="T22" s="72"/>
      <c r="U22" s="72"/>
      <c r="V22" s="72"/>
    </row>
    <row r="23" spans="1:22" s="49" customFormat="1" ht="26.25" thickBot="1" x14ac:dyDescent="0.25">
      <c r="A23" s="3"/>
      <c r="B23" s="130" t="s">
        <v>46</v>
      </c>
      <c r="C23" s="128" t="s">
        <v>40</v>
      </c>
      <c r="D23" s="58">
        <f>SUM(E23:H23)</f>
        <v>7.8565000000000005</v>
      </c>
      <c r="E23" s="126"/>
      <c r="F23" s="126"/>
      <c r="G23" s="126">
        <f>AVERAGE(L23,Q23)</f>
        <v>7.8565000000000005</v>
      </c>
      <c r="H23" s="127"/>
      <c r="I23" s="58">
        <f>SUM(J23:M23)</f>
        <v>6.3998999999999997</v>
      </c>
      <c r="J23" s="126"/>
      <c r="K23" s="126"/>
      <c r="L23" s="126">
        <v>6.3998999999999997</v>
      </c>
      <c r="M23" s="127"/>
      <c r="N23" s="57">
        <f>SUM(O23:R23)</f>
        <v>9.3131000000000004</v>
      </c>
      <c r="O23" s="126"/>
      <c r="P23" s="126"/>
      <c r="Q23" s="126">
        <v>9.3131000000000004</v>
      </c>
      <c r="R23" s="127"/>
      <c r="S23" s="72"/>
      <c r="T23" s="72"/>
      <c r="U23" s="72"/>
      <c r="V23" s="72"/>
    </row>
    <row r="24" spans="1:22" s="119" customFormat="1" ht="13.5" thickBot="1" x14ac:dyDescent="0.25">
      <c r="A24" s="59"/>
      <c r="B24" s="131" t="s">
        <v>26</v>
      </c>
      <c r="C24" s="129" t="s">
        <v>14</v>
      </c>
      <c r="D24" s="64" t="s">
        <v>14</v>
      </c>
      <c r="E24" s="63">
        <f>E7-E17-E19-E21-E22-E23-F10-G10</f>
        <v>0</v>
      </c>
      <c r="F24" s="63">
        <f>F7-F17-F19-F21-F22-F23-G11</f>
        <v>0</v>
      </c>
      <c r="G24" s="63">
        <f>G7-G17-G19-G21-G22-G23-H12</f>
        <v>0</v>
      </c>
      <c r="H24" s="117">
        <f>H7-H17-H19-H21-H22-H23</f>
        <v>2.6821583638536595E-6</v>
      </c>
      <c r="I24" s="64" t="s">
        <v>14</v>
      </c>
      <c r="J24" s="63">
        <f>J7-J17-J19-J21-J22-J23-K10-L10</f>
        <v>0</v>
      </c>
      <c r="K24" s="63">
        <f>K7-K17-K19-K21-K22-K23-L11</f>
        <v>0</v>
      </c>
      <c r="L24" s="63">
        <f>L7-L17-L19-L21-L22-L23-M12</f>
        <v>8.8817841970012523E-16</v>
      </c>
      <c r="M24" s="117">
        <f>M7-M17-M19-M21-M22-M23</f>
        <v>3.779647567370148E-6</v>
      </c>
      <c r="N24" s="62" t="s">
        <v>14</v>
      </c>
      <c r="O24" s="63">
        <f>O7-O17-O19-O21-O22-O23-P10-Q10</f>
        <v>0</v>
      </c>
      <c r="P24" s="63">
        <f>P7-P17-P19-P21-P22-P23-Q11</f>
        <v>0</v>
      </c>
      <c r="Q24" s="63">
        <f>Q7-Q17-Q19-Q21-Q22-Q23-R12</f>
        <v>0</v>
      </c>
      <c r="R24" s="117">
        <f>R7-R17-R19-R21-R22-R23</f>
        <v>1.584669160337171E-6</v>
      </c>
      <c r="S24" s="118"/>
      <c r="T24" s="118"/>
      <c r="U24" s="118"/>
      <c r="V24" s="118"/>
    </row>
    <row r="25" spans="1:22" s="49" customFormat="1" x14ac:dyDescent="0.2">
      <c r="A25" s="3"/>
      <c r="B25" s="66"/>
      <c r="C25" s="67"/>
      <c r="D25" s="68"/>
      <c r="E25" s="69"/>
      <c r="F25" s="69"/>
      <c r="G25" s="69"/>
      <c r="H25" s="69"/>
      <c r="I25" s="68"/>
      <c r="J25" s="70"/>
      <c r="K25" s="70"/>
      <c r="L25" s="70"/>
      <c r="M25" s="70"/>
      <c r="N25" s="68"/>
      <c r="O25" s="70"/>
      <c r="P25" s="70"/>
      <c r="Q25" s="70"/>
      <c r="R25" s="70"/>
      <c r="S25" s="72"/>
      <c r="T25" s="72"/>
      <c r="U25" s="72"/>
      <c r="V25" s="72"/>
    </row>
    <row r="26" spans="1:22" s="49" customFormat="1" x14ac:dyDescent="0.2">
      <c r="A26" s="3"/>
      <c r="B26" s="4" t="s">
        <v>47</v>
      </c>
      <c r="C26" s="67"/>
      <c r="D26" s="68"/>
      <c r="E26" s="69"/>
      <c r="F26" s="69"/>
      <c r="G26" s="69"/>
      <c r="H26" s="69"/>
      <c r="I26" s="68"/>
      <c r="J26" s="70"/>
      <c r="K26" s="70"/>
      <c r="L26" s="70"/>
      <c r="M26" s="70"/>
      <c r="N26" s="68"/>
      <c r="O26" s="70"/>
      <c r="P26" s="70"/>
      <c r="Q26" s="70"/>
      <c r="R26" s="70"/>
      <c r="S26" s="72"/>
      <c r="T26" s="72"/>
      <c r="U26" s="72"/>
      <c r="V26" s="72"/>
    </row>
    <row r="27" spans="1:22" s="49" customFormat="1" ht="13.5" thickBot="1" x14ac:dyDescent="0.25">
      <c r="A27" s="3"/>
      <c r="B27" s="3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</row>
    <row r="28" spans="1:22" s="49" customFormat="1" ht="12.75" customHeight="1" x14ac:dyDescent="0.2">
      <c r="A28" s="3"/>
      <c r="B28" s="160" t="s">
        <v>1</v>
      </c>
      <c r="C28" s="160" t="s">
        <v>28</v>
      </c>
      <c r="D28" s="163" t="s">
        <v>50</v>
      </c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5"/>
      <c r="S28" s="72"/>
      <c r="T28" s="72"/>
      <c r="U28" s="72"/>
      <c r="V28" s="72"/>
    </row>
    <row r="29" spans="1:22" s="49" customFormat="1" x14ac:dyDescent="0.2">
      <c r="A29" s="3"/>
      <c r="B29" s="161"/>
      <c r="C29" s="161"/>
      <c r="D29" s="166" t="s">
        <v>3</v>
      </c>
      <c r="E29" s="157"/>
      <c r="F29" s="157"/>
      <c r="G29" s="157"/>
      <c r="H29" s="157"/>
      <c r="I29" s="157" t="s">
        <v>4</v>
      </c>
      <c r="J29" s="157"/>
      <c r="K29" s="157"/>
      <c r="L29" s="157"/>
      <c r="M29" s="157"/>
      <c r="N29" s="157" t="s">
        <v>5</v>
      </c>
      <c r="O29" s="157"/>
      <c r="P29" s="157"/>
      <c r="Q29" s="157"/>
      <c r="R29" s="158"/>
      <c r="S29" s="72"/>
      <c r="T29" s="72"/>
      <c r="U29" s="72"/>
      <c r="V29" s="72"/>
    </row>
    <row r="30" spans="1:22" s="49" customFormat="1" ht="13.5" thickBot="1" x14ac:dyDescent="0.25">
      <c r="A30" s="3"/>
      <c r="B30" s="181"/>
      <c r="C30" s="162"/>
      <c r="D30" s="120" t="s">
        <v>6</v>
      </c>
      <c r="E30" s="13" t="s">
        <v>7</v>
      </c>
      <c r="F30" s="13" t="s">
        <v>8</v>
      </c>
      <c r="G30" s="13" t="s">
        <v>9</v>
      </c>
      <c r="H30" s="13" t="s">
        <v>10</v>
      </c>
      <c r="I30" s="13" t="s">
        <v>6</v>
      </c>
      <c r="J30" s="13" t="s">
        <v>7</v>
      </c>
      <c r="K30" s="13" t="s">
        <v>8</v>
      </c>
      <c r="L30" s="13" t="s">
        <v>9</v>
      </c>
      <c r="M30" s="13" t="s">
        <v>10</v>
      </c>
      <c r="N30" s="12" t="s">
        <v>6</v>
      </c>
      <c r="O30" s="12" t="s">
        <v>7</v>
      </c>
      <c r="P30" s="12" t="s">
        <v>8</v>
      </c>
      <c r="Q30" s="12" t="s">
        <v>9</v>
      </c>
      <c r="R30" s="14" t="s">
        <v>10</v>
      </c>
      <c r="S30" s="72"/>
      <c r="T30" s="72"/>
      <c r="U30" s="72"/>
      <c r="V30" s="72"/>
    </row>
    <row r="31" spans="1:22" s="49" customFormat="1" x14ac:dyDescent="0.2">
      <c r="A31" s="3"/>
      <c r="B31" s="16" t="s">
        <v>39</v>
      </c>
      <c r="C31" s="17" t="s">
        <v>40</v>
      </c>
      <c r="D31" s="20">
        <f>D37+D38+D39+D40</f>
        <v>18.771378252900622</v>
      </c>
      <c r="E31" s="19">
        <f>E37+E38+E39+E40</f>
        <v>18.771378252900622</v>
      </c>
      <c r="F31" s="19">
        <f>F34+F37+F38+F39+F40</f>
        <v>0</v>
      </c>
      <c r="G31" s="19">
        <f>G40+G39+G38+G37+G32</f>
        <v>11.949736507369</v>
      </c>
      <c r="H31" s="21">
        <f>H40+H39+H38+H37+H36</f>
        <v>0</v>
      </c>
      <c r="I31" s="20">
        <f>I37+I38+I39+I40</f>
        <v>18.341888112235278</v>
      </c>
      <c r="J31" s="19">
        <f>J37+J38+J39+J40</f>
        <v>18.341888112235278</v>
      </c>
      <c r="K31" s="19">
        <f>K34+K37+K38+K39+K40</f>
        <v>0</v>
      </c>
      <c r="L31" s="19">
        <f>L40+L39+L38+L37+L32</f>
        <v>11.315397792335876</v>
      </c>
      <c r="M31" s="21">
        <f>M40+M39+M38+M37+M36</f>
        <v>0</v>
      </c>
      <c r="N31" s="20">
        <f>N37+N38+N39+N40</f>
        <v>19.200868393565965</v>
      </c>
      <c r="O31" s="19">
        <f>O37+O38+O39+O40</f>
        <v>19.200868393565965</v>
      </c>
      <c r="P31" s="19">
        <f>P34+P37+P38+P39+P40</f>
        <v>0</v>
      </c>
      <c r="Q31" s="19">
        <f>Q40+Q39+Q38+Q37+Q32</f>
        <v>12.584075222402122</v>
      </c>
      <c r="R31" s="21">
        <f>R40+R39+R38+R37+R36</f>
        <v>0</v>
      </c>
      <c r="S31" s="72"/>
      <c r="T31" s="72"/>
      <c r="U31" s="72"/>
      <c r="V31" s="72"/>
    </row>
    <row r="32" spans="1:22" s="49" customFormat="1" x14ac:dyDescent="0.2">
      <c r="A32" s="3"/>
      <c r="B32" s="152" t="s">
        <v>13</v>
      </c>
      <c r="C32" s="24" t="s">
        <v>40</v>
      </c>
      <c r="D32" s="28" t="s">
        <v>14</v>
      </c>
      <c r="E32" s="26" t="s">
        <v>14</v>
      </c>
      <c r="F32" s="27">
        <f>F34</f>
        <v>0</v>
      </c>
      <c r="G32" s="27">
        <f>IF((G35+G34)=0,0,(G35+G34))</f>
        <v>11.949736507369</v>
      </c>
      <c r="H32" s="44">
        <f>IF(H36=0,0,H36)</f>
        <v>0</v>
      </c>
      <c r="I32" s="28" t="s">
        <v>14</v>
      </c>
      <c r="J32" s="26" t="s">
        <v>14</v>
      </c>
      <c r="K32" s="27">
        <f>K34</f>
        <v>0</v>
      </c>
      <c r="L32" s="27">
        <f>IF((L35+L34)=0,0,(L35+L34))</f>
        <v>11.315397792335876</v>
      </c>
      <c r="M32" s="44">
        <f>IF(M36=0,0,M36)</f>
        <v>0</v>
      </c>
      <c r="N32" s="28" t="s">
        <v>14</v>
      </c>
      <c r="O32" s="26" t="s">
        <v>14</v>
      </c>
      <c r="P32" s="27">
        <f>P34</f>
        <v>0</v>
      </c>
      <c r="Q32" s="27">
        <f>IF((Q35+Q34)=0,0,(Q35+Q34))</f>
        <v>12.584075222402122</v>
      </c>
      <c r="R32" s="44">
        <f>IF(R36=0,0,R36)</f>
        <v>0</v>
      </c>
      <c r="S32" s="72"/>
      <c r="T32" s="72"/>
      <c r="U32" s="72"/>
      <c r="V32" s="72"/>
    </row>
    <row r="33" spans="1:22" s="49" customFormat="1" x14ac:dyDescent="0.2">
      <c r="A33" s="3"/>
      <c r="B33" s="152" t="s">
        <v>15</v>
      </c>
      <c r="C33" s="24" t="s">
        <v>40</v>
      </c>
      <c r="D33" s="28" t="s">
        <v>14</v>
      </c>
      <c r="E33" s="26" t="s">
        <v>14</v>
      </c>
      <c r="F33" s="26" t="s">
        <v>14</v>
      </c>
      <c r="G33" s="26" t="s">
        <v>14</v>
      </c>
      <c r="H33" s="31" t="s">
        <v>14</v>
      </c>
      <c r="I33" s="28" t="s">
        <v>14</v>
      </c>
      <c r="J33" s="26" t="s">
        <v>14</v>
      </c>
      <c r="K33" s="26" t="s">
        <v>14</v>
      </c>
      <c r="L33" s="26" t="s">
        <v>14</v>
      </c>
      <c r="M33" s="31" t="s">
        <v>14</v>
      </c>
      <c r="N33" s="28" t="s">
        <v>14</v>
      </c>
      <c r="O33" s="26" t="s">
        <v>14</v>
      </c>
      <c r="P33" s="26" t="s">
        <v>14</v>
      </c>
      <c r="Q33" s="26" t="s">
        <v>14</v>
      </c>
      <c r="R33" s="31" t="s">
        <v>14</v>
      </c>
      <c r="S33" s="72"/>
      <c r="T33" s="72"/>
      <c r="U33" s="72"/>
      <c r="V33" s="72"/>
    </row>
    <row r="34" spans="1:22" s="49" customFormat="1" x14ac:dyDescent="0.2">
      <c r="A34" s="3"/>
      <c r="B34" s="153" t="s">
        <v>7</v>
      </c>
      <c r="C34" s="33" t="s">
        <v>40</v>
      </c>
      <c r="D34" s="36" t="s">
        <v>14</v>
      </c>
      <c r="E34" s="35" t="s">
        <v>14</v>
      </c>
      <c r="F34" s="27">
        <f>IF(('[3]Баланс ЭЭ'!F37+'[3]Баланс ЭЭ'!F38+'[3]Баланс ЭЭ'!F39+'[3]Баланс ЭЭ'!F40)=0,0,'[3]Баланс ЭЭ'!F34/('[3]Баланс ЭЭ'!F37+'[3]Баланс ЭЭ'!F38+'[3]Баланс ЭЭ'!F39+'[3]Баланс ЭЭ'!F40)*('[3]Баланс Мощности'!F37+'[3]Баланс Мощности'!F38+'[3]Баланс Мощности'!F39+'[3]Баланс Мощности'!F40))</f>
        <v>0</v>
      </c>
      <c r="G34" s="27">
        <f>E31-E41-E43-E44-F34</f>
        <v>11.949736507369</v>
      </c>
      <c r="H34" s="31" t="s">
        <v>14</v>
      </c>
      <c r="I34" s="36" t="s">
        <v>14</v>
      </c>
      <c r="J34" s="35" t="s">
        <v>14</v>
      </c>
      <c r="K34" s="27">
        <f>IF(('[3]Баланс ЭЭ'!K37+'[3]Баланс ЭЭ'!K38+'[3]Баланс ЭЭ'!K39+'[3]Баланс ЭЭ'!K40)=0,0,'[3]Баланс ЭЭ'!K34/('[3]Баланс ЭЭ'!K37+'[3]Баланс ЭЭ'!K38+'[3]Баланс ЭЭ'!K39+'[3]Баланс ЭЭ'!K40)*('[3]Баланс Мощности'!K37+'[3]Баланс Мощности'!K38+'[3]Баланс Мощности'!K39+'[3]Баланс Мощности'!K40))</f>
        <v>0</v>
      </c>
      <c r="L34" s="27">
        <f>J31-J41-J43-J44-K34</f>
        <v>11.315397792335876</v>
      </c>
      <c r="M34" s="31" t="s">
        <v>14</v>
      </c>
      <c r="N34" s="36" t="s">
        <v>14</v>
      </c>
      <c r="O34" s="35" t="s">
        <v>14</v>
      </c>
      <c r="P34" s="27">
        <f>IF(('[3]Баланс ЭЭ'!P37+'[3]Баланс ЭЭ'!P38+'[3]Баланс ЭЭ'!P39+'[3]Баланс ЭЭ'!P40)=0,0,'[3]Баланс ЭЭ'!P34/('[3]Баланс ЭЭ'!P37+'[3]Баланс ЭЭ'!P38+'[3]Баланс ЭЭ'!P39+'[3]Баланс ЭЭ'!P40)*('[3]Баланс Мощности'!P37+'[3]Баланс Мощности'!P38+'[3]Баланс Мощности'!P39+'[3]Баланс Мощности'!P40))</f>
        <v>0</v>
      </c>
      <c r="Q34" s="27">
        <f>O31-O41-O43-O44-P34</f>
        <v>12.584075222402122</v>
      </c>
      <c r="R34" s="31" t="s">
        <v>14</v>
      </c>
      <c r="S34" s="72"/>
      <c r="T34" s="72"/>
      <c r="U34" s="72"/>
      <c r="V34" s="72"/>
    </row>
    <row r="35" spans="1:22" s="49" customFormat="1" x14ac:dyDescent="0.2">
      <c r="A35" s="3"/>
      <c r="B35" s="153" t="s">
        <v>8</v>
      </c>
      <c r="C35" s="33" t="s">
        <v>40</v>
      </c>
      <c r="D35" s="36" t="s">
        <v>14</v>
      </c>
      <c r="E35" s="35" t="s">
        <v>14</v>
      </c>
      <c r="F35" s="26" t="s">
        <v>14</v>
      </c>
      <c r="G35" s="27">
        <f>F31-F41-F43-F44</f>
        <v>0</v>
      </c>
      <c r="H35" s="31" t="s">
        <v>14</v>
      </c>
      <c r="I35" s="36" t="s">
        <v>14</v>
      </c>
      <c r="J35" s="35" t="s">
        <v>14</v>
      </c>
      <c r="K35" s="26" t="s">
        <v>14</v>
      </c>
      <c r="L35" s="27">
        <f>K31-K41-K43-K44</f>
        <v>0</v>
      </c>
      <c r="M35" s="31" t="s">
        <v>14</v>
      </c>
      <c r="N35" s="36" t="s">
        <v>14</v>
      </c>
      <c r="O35" s="35" t="s">
        <v>14</v>
      </c>
      <c r="P35" s="26" t="s">
        <v>14</v>
      </c>
      <c r="Q35" s="27">
        <f>P31-P41-P43-P44</f>
        <v>0</v>
      </c>
      <c r="R35" s="31" t="s">
        <v>14</v>
      </c>
      <c r="S35" s="72"/>
      <c r="T35" s="72"/>
      <c r="U35" s="72"/>
      <c r="V35" s="72"/>
    </row>
    <row r="36" spans="1:22" s="49" customFormat="1" x14ac:dyDescent="0.2">
      <c r="A36" s="3"/>
      <c r="B36" s="153" t="s">
        <v>9</v>
      </c>
      <c r="C36" s="33" t="s">
        <v>40</v>
      </c>
      <c r="D36" s="36" t="s">
        <v>14</v>
      </c>
      <c r="E36" s="35" t="s">
        <v>14</v>
      </c>
      <c r="F36" s="35" t="s">
        <v>14</v>
      </c>
      <c r="G36" s="35" t="s">
        <v>14</v>
      </c>
      <c r="H36" s="44">
        <f>G31-G41-G43-G44</f>
        <v>0</v>
      </c>
      <c r="I36" s="36" t="s">
        <v>14</v>
      </c>
      <c r="J36" s="35" t="s">
        <v>14</v>
      </c>
      <c r="K36" s="35" t="s">
        <v>14</v>
      </c>
      <c r="L36" s="35" t="s">
        <v>14</v>
      </c>
      <c r="M36" s="44">
        <f>L31-L41-L43-L44</f>
        <v>0</v>
      </c>
      <c r="N36" s="36" t="s">
        <v>14</v>
      </c>
      <c r="O36" s="35" t="s">
        <v>14</v>
      </c>
      <c r="P36" s="35" t="s">
        <v>14</v>
      </c>
      <c r="Q36" s="35" t="s">
        <v>14</v>
      </c>
      <c r="R36" s="44">
        <f>Q31-Q41-Q43-Q44</f>
        <v>0</v>
      </c>
      <c r="S36" s="72"/>
      <c r="T36" s="72"/>
      <c r="U36" s="72"/>
      <c r="V36" s="72"/>
    </row>
    <row r="37" spans="1:22" s="49" customFormat="1" x14ac:dyDescent="0.2">
      <c r="A37" s="3"/>
      <c r="B37" s="153" t="s">
        <v>16</v>
      </c>
      <c r="C37" s="33" t="s">
        <v>40</v>
      </c>
      <c r="D37" s="122">
        <f>SUM(E37:H37)</f>
        <v>0</v>
      </c>
      <c r="E37" s="37"/>
      <c r="F37" s="37"/>
      <c r="G37" s="37"/>
      <c r="H37" s="37"/>
      <c r="I37" s="122">
        <f>SUM(J37:M37)</f>
        <v>0</v>
      </c>
      <c r="J37" s="37"/>
      <c r="K37" s="37"/>
      <c r="L37" s="37"/>
      <c r="M37" s="37"/>
      <c r="N37" s="122">
        <f>SUM(O37:R37)</f>
        <v>0</v>
      </c>
      <c r="O37" s="37"/>
      <c r="P37" s="37"/>
      <c r="Q37" s="37"/>
      <c r="R37" s="38"/>
      <c r="S37" s="72"/>
      <c r="T37" s="72"/>
      <c r="U37" s="72"/>
      <c r="V37" s="72"/>
    </row>
    <row r="38" spans="1:22" s="49" customFormat="1" x14ac:dyDescent="0.2">
      <c r="A38" s="3"/>
      <c r="B38" s="153" t="s">
        <v>17</v>
      </c>
      <c r="C38" s="33" t="s">
        <v>40</v>
      </c>
      <c r="D38" s="122">
        <f>SUM(E38:H38)</f>
        <v>18.771378252900622</v>
      </c>
      <c r="E38" s="37">
        <f>AVERAGE(J38,O38)</f>
        <v>18.771378252900622</v>
      </c>
      <c r="F38" s="37"/>
      <c r="G38" s="37"/>
      <c r="H38" s="37"/>
      <c r="I38" s="122">
        <f>SUM(J38:M38)</f>
        <v>18.341888112235278</v>
      </c>
      <c r="J38" s="37">
        <v>18.341888112235278</v>
      </c>
      <c r="K38" s="37"/>
      <c r="L38" s="37"/>
      <c r="M38" s="37"/>
      <c r="N38" s="122">
        <f>SUM(O38:R38)</f>
        <v>19.200868393565965</v>
      </c>
      <c r="O38" s="37">
        <v>19.200868393565965</v>
      </c>
      <c r="P38" s="37"/>
      <c r="Q38" s="37"/>
      <c r="R38" s="38"/>
      <c r="S38" s="72"/>
      <c r="T38" s="72"/>
      <c r="U38" s="72"/>
      <c r="V38" s="72"/>
    </row>
    <row r="39" spans="1:22" s="49" customFormat="1" x14ac:dyDescent="0.2">
      <c r="A39" s="3"/>
      <c r="B39" s="32" t="s">
        <v>49</v>
      </c>
      <c r="C39" s="33" t="s">
        <v>40</v>
      </c>
      <c r="D39" s="122">
        <f>SUM(E39:H39)</f>
        <v>0</v>
      </c>
      <c r="E39" s="37"/>
      <c r="F39" s="37"/>
      <c r="G39" s="37"/>
      <c r="H39" s="37"/>
      <c r="I39" s="122">
        <f>SUM(J39:M39)</f>
        <v>0</v>
      </c>
      <c r="J39" s="37"/>
      <c r="K39" s="37"/>
      <c r="L39" s="37"/>
      <c r="M39" s="37"/>
      <c r="N39" s="122">
        <f>SUM(O39:R39)</f>
        <v>0</v>
      </c>
      <c r="O39" s="37"/>
      <c r="P39" s="37"/>
      <c r="Q39" s="37"/>
      <c r="R39" s="38"/>
      <c r="S39" s="72"/>
      <c r="T39" s="72"/>
      <c r="U39" s="72"/>
      <c r="V39" s="72"/>
    </row>
    <row r="40" spans="1:22" s="49" customFormat="1" x14ac:dyDescent="0.2">
      <c r="A40" s="3"/>
      <c r="B40" s="32" t="s">
        <v>41</v>
      </c>
      <c r="C40" s="33" t="s">
        <v>40</v>
      </c>
      <c r="D40" s="122">
        <f>SUM(E40:H40)</f>
        <v>0</v>
      </c>
      <c r="E40" s="37"/>
      <c r="F40" s="37"/>
      <c r="G40" s="37"/>
      <c r="H40" s="37"/>
      <c r="I40" s="122">
        <f>SUM(J40:M40)</f>
        <v>0</v>
      </c>
      <c r="J40" s="37"/>
      <c r="K40" s="37"/>
      <c r="L40" s="37"/>
      <c r="M40" s="37"/>
      <c r="N40" s="122">
        <f>SUM(O40:R40)</f>
        <v>0</v>
      </c>
      <c r="O40" s="37"/>
      <c r="P40" s="37"/>
      <c r="Q40" s="37"/>
      <c r="R40" s="38"/>
      <c r="S40" s="72"/>
      <c r="T40" s="72"/>
      <c r="U40" s="72"/>
      <c r="V40" s="72"/>
    </row>
    <row r="41" spans="1:22" s="49" customFormat="1" x14ac:dyDescent="0.2">
      <c r="A41" s="3"/>
      <c r="B41" s="168" t="s">
        <v>19</v>
      </c>
      <c r="C41" s="74" t="s">
        <v>40</v>
      </c>
      <c r="D41" s="40">
        <f>SUM(E41:H41)</f>
        <v>0.65675325290062414</v>
      </c>
      <c r="E41" s="37">
        <f>(J41+O41)/2</f>
        <v>0.25519174553162227</v>
      </c>
      <c r="F41" s="37"/>
      <c r="G41" s="37">
        <f>(L41+Q41)/2</f>
        <v>0.40156150736900187</v>
      </c>
      <c r="H41" s="37"/>
      <c r="I41" s="40">
        <f>SUM(J41:M41)</f>
        <v>0.64038811223527947</v>
      </c>
      <c r="J41" s="37">
        <v>0.26019031989940233</v>
      </c>
      <c r="K41" s="37"/>
      <c r="L41" s="37">
        <v>0.38019779233587719</v>
      </c>
      <c r="M41" s="37"/>
      <c r="N41" s="40">
        <f>SUM(O41:R41)</f>
        <v>0.67311839356596881</v>
      </c>
      <c r="O41" s="37">
        <v>0.25019317116384227</v>
      </c>
      <c r="P41" s="37"/>
      <c r="Q41" s="37">
        <v>0.4229252224021266</v>
      </c>
      <c r="R41" s="38"/>
      <c r="S41" s="72"/>
      <c r="T41" s="72"/>
      <c r="U41" s="72"/>
      <c r="V41" s="72"/>
    </row>
    <row r="42" spans="1:22" s="49" customFormat="1" x14ac:dyDescent="0.2">
      <c r="A42" s="3"/>
      <c r="B42" s="168"/>
      <c r="C42" s="24" t="s">
        <v>20</v>
      </c>
      <c r="D42" s="122">
        <f>IFERROR(D41/D31*100,0)</f>
        <v>3.4986948963065099</v>
      </c>
      <c r="E42" s="27">
        <f t="shared" ref="E42:H42" si="3">IFERROR(E41/E31*100,0)</f>
        <v>1.3594726082097308</v>
      </c>
      <c r="F42" s="27">
        <f t="shared" si="3"/>
        <v>0</v>
      </c>
      <c r="G42" s="27">
        <f t="shared" si="3"/>
        <v>3.360421437923526</v>
      </c>
      <c r="H42" s="44">
        <f t="shared" si="3"/>
        <v>0</v>
      </c>
      <c r="I42" s="122">
        <f>IFERROR(I41/I31*100,0)</f>
        <v>3.4913968960921604</v>
      </c>
      <c r="J42" s="27">
        <f t="shared" ref="J42:M42" si="4">IFERROR(J41/J31*100,0)</f>
        <v>1.4185579930881698</v>
      </c>
      <c r="K42" s="27">
        <f t="shared" si="4"/>
        <v>0</v>
      </c>
      <c r="L42" s="27">
        <f t="shared" si="4"/>
        <v>3.3600037693185834</v>
      </c>
      <c r="M42" s="44">
        <f t="shared" si="4"/>
        <v>0</v>
      </c>
      <c r="N42" s="122">
        <f>IFERROR(N41/N31*100,0)</f>
        <v>3.5056664092938865</v>
      </c>
      <c r="O42" s="27">
        <f t="shared" ref="O42:R42" si="5">IFERROR(O41/O31*100,0)</f>
        <v>1.3030304985980723</v>
      </c>
      <c r="P42" s="27">
        <f t="shared" si="5"/>
        <v>0</v>
      </c>
      <c r="Q42" s="27">
        <f t="shared" si="5"/>
        <v>3.3607969988071655</v>
      </c>
      <c r="R42" s="44">
        <f t="shared" si="5"/>
        <v>0</v>
      </c>
      <c r="S42" s="72"/>
      <c r="T42" s="72"/>
      <c r="U42" s="72"/>
      <c r="V42" s="72"/>
    </row>
    <row r="43" spans="1:22" s="49" customFormat="1" ht="25.5" x14ac:dyDescent="0.2">
      <c r="A43" s="3"/>
      <c r="B43" s="45" t="s">
        <v>42</v>
      </c>
      <c r="C43" s="46" t="s">
        <v>40</v>
      </c>
      <c r="D43" s="40">
        <f>SUM(E43:H43)</f>
        <v>0</v>
      </c>
      <c r="E43" s="37"/>
      <c r="F43" s="37"/>
      <c r="G43" s="37"/>
      <c r="H43" s="38"/>
      <c r="I43" s="40">
        <f>SUM(J43:M43)</f>
        <v>0</v>
      </c>
      <c r="J43" s="37"/>
      <c r="K43" s="37"/>
      <c r="L43" s="37"/>
      <c r="M43" s="38"/>
      <c r="N43" s="40">
        <f>SUM(O43:R43)</f>
        <v>0</v>
      </c>
      <c r="O43" s="37"/>
      <c r="P43" s="37"/>
      <c r="Q43" s="37"/>
      <c r="R43" s="38"/>
      <c r="S43" s="72"/>
      <c r="T43" s="72"/>
      <c r="U43" s="72"/>
      <c r="V43" s="72"/>
    </row>
    <row r="44" spans="1:22" s="49" customFormat="1" x14ac:dyDescent="0.2">
      <c r="A44" s="3"/>
      <c r="B44" s="47" t="s">
        <v>43</v>
      </c>
      <c r="C44" s="43" t="s">
        <v>40</v>
      </c>
      <c r="D44" s="40">
        <f>D31-D41-D43</f>
        <v>18.114624999999997</v>
      </c>
      <c r="E44" s="29">
        <f>E46+E45</f>
        <v>6.5664499999999997</v>
      </c>
      <c r="F44" s="29">
        <f t="shared" ref="F44:G44" si="6">F46+F45</f>
        <v>0</v>
      </c>
      <c r="G44" s="29">
        <f t="shared" si="6"/>
        <v>11.548175000000001</v>
      </c>
      <c r="H44" s="30">
        <f>H47+H46+H45</f>
        <v>0</v>
      </c>
      <c r="I44" s="40">
        <f>I31-I41-I43</f>
        <v>17.701499999999999</v>
      </c>
      <c r="J44" s="29">
        <f>J46+J45</f>
        <v>6.7663000000000002</v>
      </c>
      <c r="K44" s="29">
        <f t="shared" ref="K44:L44" si="7">K46+K45</f>
        <v>0</v>
      </c>
      <c r="L44" s="29">
        <f t="shared" si="7"/>
        <v>10.9352</v>
      </c>
      <c r="M44" s="30">
        <f>M47+M46+M45</f>
        <v>0</v>
      </c>
      <c r="N44" s="40">
        <f>N31-N41-N43</f>
        <v>18.527749999999997</v>
      </c>
      <c r="O44" s="29">
        <f>O46+O45</f>
        <v>6.3666</v>
      </c>
      <c r="P44" s="29">
        <f t="shared" ref="P44:Q44" si="8">P46+P45</f>
        <v>0</v>
      </c>
      <c r="Q44" s="29">
        <f t="shared" si="8"/>
        <v>12.161150000000001</v>
      </c>
      <c r="R44" s="30">
        <f>R47+R46+R45</f>
        <v>0</v>
      </c>
      <c r="S44" s="72"/>
      <c r="T44" s="72"/>
      <c r="U44" s="72"/>
      <c r="V44" s="72"/>
    </row>
    <row r="45" spans="1:22" s="49" customFormat="1" ht="25.5" x14ac:dyDescent="0.2">
      <c r="A45" s="3"/>
      <c r="B45" s="154" t="s">
        <v>44</v>
      </c>
      <c r="C45" s="95" t="s">
        <v>40</v>
      </c>
      <c r="D45" s="122">
        <f>SUM(E45:H45)</f>
        <v>0</v>
      </c>
      <c r="E45" s="37"/>
      <c r="F45" s="37"/>
      <c r="G45" s="37"/>
      <c r="H45" s="37"/>
      <c r="I45" s="122">
        <f>SUM(J45:M45)</f>
        <v>0</v>
      </c>
      <c r="J45" s="37"/>
      <c r="K45" s="37"/>
      <c r="L45" s="37"/>
      <c r="M45" s="37"/>
      <c r="N45" s="122">
        <f>SUM(O45:R45)</f>
        <v>0</v>
      </c>
      <c r="O45" s="37"/>
      <c r="P45" s="37"/>
      <c r="Q45" s="37"/>
      <c r="R45" s="38"/>
      <c r="S45" s="72"/>
      <c r="T45" s="72"/>
      <c r="U45" s="72"/>
      <c r="V45" s="72"/>
    </row>
    <row r="46" spans="1:22" s="49" customFormat="1" ht="13.5" thickBot="1" x14ac:dyDescent="0.25">
      <c r="A46" s="3"/>
      <c r="B46" s="51" t="s">
        <v>45</v>
      </c>
      <c r="C46" s="97" t="s">
        <v>40</v>
      </c>
      <c r="D46" s="138">
        <f>SUM(E46:H46)</f>
        <v>18.114625</v>
      </c>
      <c r="E46" s="139">
        <f>AVERAGE(J46,O46)</f>
        <v>6.5664499999999997</v>
      </c>
      <c r="F46" s="139"/>
      <c r="G46" s="139">
        <f>AVERAGE(L46,Q46)</f>
        <v>11.548175000000001</v>
      </c>
      <c r="H46" s="139"/>
      <c r="I46" s="138">
        <f>SUM(J46:M46)</f>
        <v>17.701499999999999</v>
      </c>
      <c r="J46" s="139">
        <v>6.7663000000000002</v>
      </c>
      <c r="K46" s="139"/>
      <c r="L46" s="139">
        <v>10.9352</v>
      </c>
      <c r="M46" s="139"/>
      <c r="N46" s="138">
        <f>SUM(O46:R46)</f>
        <v>18.527750000000001</v>
      </c>
      <c r="O46" s="139">
        <v>6.3666</v>
      </c>
      <c r="P46" s="139">
        <v>0</v>
      </c>
      <c r="Q46" s="139">
        <v>12.161150000000001</v>
      </c>
      <c r="R46" s="140">
        <f t="shared" ref="R46" si="9">R22</f>
        <v>0</v>
      </c>
      <c r="S46" s="72"/>
      <c r="T46" s="72"/>
      <c r="U46" s="72"/>
      <c r="V46" s="72"/>
    </row>
    <row r="47" spans="1:22" s="119" customFormat="1" ht="13.5" thickBot="1" x14ac:dyDescent="0.25">
      <c r="A47" s="59"/>
      <c r="B47" s="132" t="s">
        <v>26</v>
      </c>
      <c r="C47" s="133" t="s">
        <v>14</v>
      </c>
      <c r="D47" s="134">
        <f>SUM(E47:H47)</f>
        <v>-1.7763568394002505E-15</v>
      </c>
      <c r="E47" s="135">
        <f>E31-E41-E43-E45-E46-F34-G34</f>
        <v>0</v>
      </c>
      <c r="F47" s="135">
        <f>F31-F41-F43-F45-F46-G35</f>
        <v>0</v>
      </c>
      <c r="G47" s="135">
        <f>G31-G41-G43-G45-G46-H36</f>
        <v>-1.7763568394002505E-15</v>
      </c>
      <c r="H47" s="136">
        <f>H31-H41-H43-H45-H46</f>
        <v>0</v>
      </c>
      <c r="I47" s="134">
        <f>SUM(J47:M47)</f>
        <v>-1.7763568394002505E-15</v>
      </c>
      <c r="J47" s="135">
        <f>J31-J41-J43-J45-J46-K34-L34</f>
        <v>0</v>
      </c>
      <c r="K47" s="135">
        <f>K31-K41-K43-K45-K46-L35</f>
        <v>0</v>
      </c>
      <c r="L47" s="135">
        <f>L31-L41-L43-L45-L46-M36</f>
        <v>-1.7763568394002505E-15</v>
      </c>
      <c r="M47" s="137">
        <f>M31-M41-M43-M45-M46</f>
        <v>0</v>
      </c>
      <c r="N47" s="134">
        <f>SUM(O47:R47)</f>
        <v>-5.3290705182007514E-15</v>
      </c>
      <c r="O47" s="135">
        <f>O31-O41-O43-O45-O46-P34-Q34</f>
        <v>0</v>
      </c>
      <c r="P47" s="135">
        <f>P31-P41-P43-P45-P46-Q35</f>
        <v>0</v>
      </c>
      <c r="Q47" s="135">
        <f>Q31-Q41-Q43-Q45-Q46-R36</f>
        <v>-5.3290705182007514E-15</v>
      </c>
      <c r="R47" s="137">
        <f>R31-R41-R43-R45-R46</f>
        <v>0</v>
      </c>
      <c r="S47" s="118"/>
      <c r="T47" s="118"/>
      <c r="U47" s="118"/>
      <c r="V47" s="118"/>
    </row>
    <row r="48" spans="1:22" s="49" customFormat="1" x14ac:dyDescent="0.2">
      <c r="A48" s="3"/>
      <c r="B48" s="3"/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</row>
    <row r="49" spans="1:22" s="49" customFormat="1" x14ac:dyDescent="0.2">
      <c r="A49" s="3"/>
      <c r="B49" s="3"/>
      <c r="C49" s="71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</row>
    <row r="50" spans="1:22" s="49" customFormat="1" x14ac:dyDescent="0.2">
      <c r="A50" s="3"/>
      <c r="B50" s="4" t="s">
        <v>48</v>
      </c>
      <c r="C50" s="67"/>
      <c r="D50" s="68"/>
      <c r="E50" s="69"/>
      <c r="F50" s="69"/>
      <c r="G50" s="69"/>
      <c r="H50" s="69"/>
      <c r="I50" s="68"/>
      <c r="J50" s="70"/>
      <c r="K50" s="70"/>
      <c r="L50" s="70"/>
      <c r="M50" s="70"/>
      <c r="N50" s="68"/>
      <c r="O50" s="70"/>
      <c r="P50" s="70"/>
      <c r="Q50" s="70"/>
      <c r="R50" s="70"/>
      <c r="S50" s="72"/>
      <c r="T50" s="72"/>
      <c r="U50" s="72"/>
      <c r="V50" s="72"/>
    </row>
    <row r="51" spans="1:22" s="49" customFormat="1" ht="13.5" thickBot="1" x14ac:dyDescent="0.25">
      <c r="A51" s="3"/>
      <c r="B51" s="3"/>
      <c r="C51" s="71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</row>
    <row r="52" spans="1:22" s="49" customFormat="1" ht="12.75" customHeight="1" x14ac:dyDescent="0.2">
      <c r="A52" s="3"/>
      <c r="B52" s="160" t="s">
        <v>1</v>
      </c>
      <c r="C52" s="160" t="s">
        <v>28</v>
      </c>
      <c r="D52" s="163" t="s">
        <v>50</v>
      </c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5"/>
      <c r="S52" s="72"/>
      <c r="T52" s="72"/>
      <c r="U52" s="72"/>
      <c r="V52" s="72"/>
    </row>
    <row r="53" spans="1:22" s="49" customFormat="1" x14ac:dyDescent="0.2">
      <c r="A53" s="3"/>
      <c r="B53" s="161"/>
      <c r="C53" s="161"/>
      <c r="D53" s="166" t="s">
        <v>3</v>
      </c>
      <c r="E53" s="157"/>
      <c r="F53" s="157"/>
      <c r="G53" s="157"/>
      <c r="H53" s="157"/>
      <c r="I53" s="157" t="s">
        <v>4</v>
      </c>
      <c r="J53" s="157"/>
      <c r="K53" s="157"/>
      <c r="L53" s="157"/>
      <c r="M53" s="157"/>
      <c r="N53" s="157" t="s">
        <v>5</v>
      </c>
      <c r="O53" s="157"/>
      <c r="P53" s="157"/>
      <c r="Q53" s="157"/>
      <c r="R53" s="158"/>
      <c r="S53" s="72"/>
      <c r="T53" s="72"/>
      <c r="U53" s="72"/>
      <c r="V53" s="72"/>
    </row>
    <row r="54" spans="1:22" s="49" customFormat="1" ht="13.5" thickBot="1" x14ac:dyDescent="0.25">
      <c r="A54" s="3"/>
      <c r="B54" s="162"/>
      <c r="C54" s="162"/>
      <c r="D54" s="11" t="s">
        <v>6</v>
      </c>
      <c r="E54" s="12" t="s">
        <v>7</v>
      </c>
      <c r="F54" s="12" t="s">
        <v>8</v>
      </c>
      <c r="G54" s="12" t="s">
        <v>9</v>
      </c>
      <c r="H54" s="12" t="s">
        <v>10</v>
      </c>
      <c r="I54" s="12" t="s">
        <v>6</v>
      </c>
      <c r="J54" s="12" t="s">
        <v>7</v>
      </c>
      <c r="K54" s="12" t="s">
        <v>8</v>
      </c>
      <c r="L54" s="12" t="s">
        <v>9</v>
      </c>
      <c r="M54" s="12" t="s">
        <v>10</v>
      </c>
      <c r="N54" s="12" t="s">
        <v>6</v>
      </c>
      <c r="O54" s="12" t="s">
        <v>7</v>
      </c>
      <c r="P54" s="12" t="s">
        <v>8</v>
      </c>
      <c r="Q54" s="12" t="s">
        <v>9</v>
      </c>
      <c r="R54" s="14" t="s">
        <v>10</v>
      </c>
      <c r="S54" s="72"/>
      <c r="T54" s="72"/>
      <c r="U54" s="72"/>
      <c r="V54" s="72"/>
    </row>
    <row r="55" spans="1:22" s="49" customFormat="1" x14ac:dyDescent="0.2">
      <c r="A55" s="3"/>
      <c r="B55" s="73" t="s">
        <v>39</v>
      </c>
      <c r="C55" s="74" t="s">
        <v>40</v>
      </c>
      <c r="D55" s="75">
        <f>D67+D65</f>
        <v>8.2409590649410109</v>
      </c>
      <c r="E55" s="76">
        <f>E64+E63+E62+E61</f>
        <v>8.2409617470993801</v>
      </c>
      <c r="F55" s="76">
        <f>F64+F63+F62+F61+F56</f>
        <v>0</v>
      </c>
      <c r="G55" s="76">
        <f>G64+G63+G62+G61+G56</f>
        <v>8.1296991000413747</v>
      </c>
      <c r="H55" s="77">
        <f>H64+H63+H62+H61+H56</f>
        <v>2.6821583638536595E-6</v>
      </c>
      <c r="I55" s="75">
        <f>I67+I65</f>
        <v>6.7177081081171517</v>
      </c>
      <c r="J55" s="76">
        <f>J64+J63+J62+J61</f>
        <v>6.7177118877647217</v>
      </c>
      <c r="K55" s="76">
        <f>K64+K63+K62+K61+K56</f>
        <v>0</v>
      </c>
      <c r="L55" s="76">
        <f>L64+L63+L62+L61+L56</f>
        <v>6.6224172488281994</v>
      </c>
      <c r="M55" s="77">
        <f>M64+M63+M62+M61+M56</f>
        <v>3.779647567370148E-6</v>
      </c>
      <c r="N55" s="75">
        <f>N67+N65</f>
        <v>9.7642100217648693</v>
      </c>
      <c r="O55" s="76">
        <f>O64+O63+O62+O61</f>
        <v>9.764211606434035</v>
      </c>
      <c r="P55" s="76">
        <f>P64+P63+P62+P61+P56</f>
        <v>0</v>
      </c>
      <c r="Q55" s="76">
        <f>Q64+Q63+Q62+Q61+Q56</f>
        <v>9.6369809512545483</v>
      </c>
      <c r="R55" s="77">
        <f>R64+R63+R62+R61+R56</f>
        <v>1.584669160337171E-6</v>
      </c>
      <c r="S55" s="72"/>
      <c r="T55" s="72"/>
      <c r="U55" s="72"/>
      <c r="V55" s="72"/>
    </row>
    <row r="56" spans="1:22" s="49" customFormat="1" x14ac:dyDescent="0.2">
      <c r="A56" s="3"/>
      <c r="B56" s="78" t="s">
        <v>13</v>
      </c>
      <c r="C56" s="24" t="s">
        <v>40</v>
      </c>
      <c r="D56" s="79" t="s">
        <v>14</v>
      </c>
      <c r="E56" s="80" t="s">
        <v>14</v>
      </c>
      <c r="F56" s="81">
        <f>F58</f>
        <v>0</v>
      </c>
      <c r="G56" s="81">
        <f>G58+G59</f>
        <v>8.1296991000413747</v>
      </c>
      <c r="H56" s="82">
        <f>H60</f>
        <v>2.6821583638536595E-6</v>
      </c>
      <c r="I56" s="79" t="s">
        <v>14</v>
      </c>
      <c r="J56" s="80" t="s">
        <v>14</v>
      </c>
      <c r="K56" s="81">
        <f>K58</f>
        <v>0</v>
      </c>
      <c r="L56" s="81">
        <f>L58+L59</f>
        <v>6.6224172488281994</v>
      </c>
      <c r="M56" s="82">
        <f>M60</f>
        <v>3.779647567370148E-6</v>
      </c>
      <c r="N56" s="79" t="s">
        <v>14</v>
      </c>
      <c r="O56" s="80" t="s">
        <v>14</v>
      </c>
      <c r="P56" s="81">
        <f>P58</f>
        <v>0</v>
      </c>
      <c r="Q56" s="81">
        <f>Q58+Q59</f>
        <v>9.6369809512545483</v>
      </c>
      <c r="R56" s="82">
        <f>R60</f>
        <v>1.584669160337171E-6</v>
      </c>
      <c r="S56" s="72"/>
      <c r="T56" s="72"/>
      <c r="U56" s="72"/>
      <c r="V56" s="72"/>
    </row>
    <row r="57" spans="1:22" s="49" customFormat="1" x14ac:dyDescent="0.2">
      <c r="A57" s="3"/>
      <c r="B57" s="78" t="s">
        <v>15</v>
      </c>
      <c r="C57" s="24" t="s">
        <v>40</v>
      </c>
      <c r="D57" s="79" t="s">
        <v>14</v>
      </c>
      <c r="E57" s="80" t="s">
        <v>14</v>
      </c>
      <c r="F57" s="80" t="s">
        <v>14</v>
      </c>
      <c r="G57" s="80" t="s">
        <v>14</v>
      </c>
      <c r="H57" s="83" t="s">
        <v>14</v>
      </c>
      <c r="I57" s="79" t="s">
        <v>14</v>
      </c>
      <c r="J57" s="80" t="s">
        <v>14</v>
      </c>
      <c r="K57" s="80" t="s">
        <v>14</v>
      </c>
      <c r="L57" s="80" t="s">
        <v>14</v>
      </c>
      <c r="M57" s="83" t="s">
        <v>14</v>
      </c>
      <c r="N57" s="79" t="s">
        <v>14</v>
      </c>
      <c r="O57" s="80" t="s">
        <v>14</v>
      </c>
      <c r="P57" s="80" t="s">
        <v>14</v>
      </c>
      <c r="Q57" s="80" t="s">
        <v>14</v>
      </c>
      <c r="R57" s="83" t="s">
        <v>14</v>
      </c>
      <c r="S57" s="72"/>
      <c r="T57" s="72"/>
      <c r="U57" s="72"/>
      <c r="V57" s="72"/>
    </row>
    <row r="58" spans="1:22" s="49" customFormat="1" x14ac:dyDescent="0.2">
      <c r="A58" s="3"/>
      <c r="B58" s="84" t="s">
        <v>7</v>
      </c>
      <c r="C58" s="33" t="s">
        <v>40</v>
      </c>
      <c r="D58" s="85" t="s">
        <v>14</v>
      </c>
      <c r="E58" s="86" t="s">
        <v>14</v>
      </c>
      <c r="F58" s="81">
        <f>F10-F34</f>
        <v>0</v>
      </c>
      <c r="G58" s="81">
        <f>G10-G34</f>
        <v>8.1296991000413747</v>
      </c>
      <c r="H58" s="87" t="s">
        <v>14</v>
      </c>
      <c r="I58" s="85" t="s">
        <v>14</v>
      </c>
      <c r="J58" s="86" t="s">
        <v>14</v>
      </c>
      <c r="K58" s="81">
        <f>K10-K34</f>
        <v>0</v>
      </c>
      <c r="L58" s="81">
        <f>L10-L34</f>
        <v>6.6224172488281994</v>
      </c>
      <c r="M58" s="83" t="s">
        <v>14</v>
      </c>
      <c r="N58" s="85" t="s">
        <v>14</v>
      </c>
      <c r="O58" s="86" t="s">
        <v>14</v>
      </c>
      <c r="P58" s="81">
        <f>P10-P34</f>
        <v>0</v>
      </c>
      <c r="Q58" s="81">
        <f>Q10-Q34</f>
        <v>9.6369809512545483</v>
      </c>
      <c r="R58" s="83" t="s">
        <v>14</v>
      </c>
      <c r="S58" s="72"/>
      <c r="T58" s="72"/>
      <c r="U58" s="72"/>
      <c r="V58" s="72"/>
    </row>
    <row r="59" spans="1:22" s="49" customFormat="1" x14ac:dyDescent="0.2">
      <c r="A59" s="3"/>
      <c r="B59" s="84" t="s">
        <v>8</v>
      </c>
      <c r="C59" s="33" t="s">
        <v>40</v>
      </c>
      <c r="D59" s="85" t="s">
        <v>14</v>
      </c>
      <c r="E59" s="86" t="s">
        <v>14</v>
      </c>
      <c r="F59" s="80" t="s">
        <v>14</v>
      </c>
      <c r="G59" s="81">
        <f>G11-G35</f>
        <v>0</v>
      </c>
      <c r="H59" s="87" t="s">
        <v>14</v>
      </c>
      <c r="I59" s="85" t="s">
        <v>14</v>
      </c>
      <c r="J59" s="86" t="s">
        <v>14</v>
      </c>
      <c r="K59" s="86" t="s">
        <v>14</v>
      </c>
      <c r="L59" s="81">
        <f>L11-L35</f>
        <v>0</v>
      </c>
      <c r="M59" s="83" t="s">
        <v>14</v>
      </c>
      <c r="N59" s="85" t="s">
        <v>14</v>
      </c>
      <c r="O59" s="86" t="s">
        <v>14</v>
      </c>
      <c r="P59" s="86" t="s">
        <v>14</v>
      </c>
      <c r="Q59" s="81">
        <f>Q11-Q35</f>
        <v>0</v>
      </c>
      <c r="R59" s="83" t="s">
        <v>14</v>
      </c>
      <c r="S59" s="72"/>
      <c r="T59" s="72"/>
      <c r="U59" s="72"/>
      <c r="V59" s="72"/>
    </row>
    <row r="60" spans="1:22" s="49" customFormat="1" x14ac:dyDescent="0.2">
      <c r="A60" s="3"/>
      <c r="B60" s="84" t="s">
        <v>9</v>
      </c>
      <c r="C60" s="33" t="s">
        <v>40</v>
      </c>
      <c r="D60" s="85" t="s">
        <v>14</v>
      </c>
      <c r="E60" s="86" t="s">
        <v>14</v>
      </c>
      <c r="F60" s="86" t="s">
        <v>14</v>
      </c>
      <c r="G60" s="86" t="s">
        <v>14</v>
      </c>
      <c r="H60" s="82">
        <f>H12-H36</f>
        <v>2.6821583638536595E-6</v>
      </c>
      <c r="I60" s="85" t="s">
        <v>14</v>
      </c>
      <c r="J60" s="86" t="s">
        <v>14</v>
      </c>
      <c r="K60" s="86" t="s">
        <v>14</v>
      </c>
      <c r="L60" s="86" t="s">
        <v>14</v>
      </c>
      <c r="M60" s="82">
        <f>M12-M36</f>
        <v>3.779647567370148E-6</v>
      </c>
      <c r="N60" s="85" t="s">
        <v>14</v>
      </c>
      <c r="O60" s="86" t="s">
        <v>14</v>
      </c>
      <c r="P60" s="86" t="s">
        <v>14</v>
      </c>
      <c r="Q60" s="86" t="s">
        <v>14</v>
      </c>
      <c r="R60" s="82">
        <f>R12-R36</f>
        <v>1.584669160337171E-6</v>
      </c>
      <c r="S60" s="72"/>
      <c r="T60" s="72"/>
      <c r="U60" s="72"/>
      <c r="V60" s="72"/>
    </row>
    <row r="61" spans="1:22" s="49" customFormat="1" x14ac:dyDescent="0.2">
      <c r="A61" s="3"/>
      <c r="B61" s="84" t="s">
        <v>16</v>
      </c>
      <c r="C61" s="33" t="s">
        <v>40</v>
      </c>
      <c r="D61" s="88">
        <f>SUM(E61:H61)</f>
        <v>0</v>
      </c>
      <c r="E61" s="81">
        <f t="shared" ref="E61:G61" si="10">E13-E37</f>
        <v>0</v>
      </c>
      <c r="F61" s="81">
        <f t="shared" si="10"/>
        <v>0</v>
      </c>
      <c r="G61" s="81">
        <f t="shared" si="10"/>
        <v>0</v>
      </c>
      <c r="H61" s="82">
        <f>H13-H37</f>
        <v>0</v>
      </c>
      <c r="I61" s="88">
        <f>SUM(J61:M61)</f>
        <v>0</v>
      </c>
      <c r="J61" s="81">
        <f t="shared" ref="J61:L64" si="11">J13-J37</f>
        <v>0</v>
      </c>
      <c r="K61" s="81">
        <f t="shared" si="11"/>
        <v>0</v>
      </c>
      <c r="L61" s="81">
        <f t="shared" si="11"/>
        <v>0</v>
      </c>
      <c r="M61" s="82">
        <f>M13-M37</f>
        <v>0</v>
      </c>
      <c r="N61" s="88">
        <f>SUM(O61:R61)</f>
        <v>0</v>
      </c>
      <c r="O61" s="81">
        <f t="shared" ref="O61:Q64" si="12">O13-O37</f>
        <v>0</v>
      </c>
      <c r="P61" s="81">
        <f t="shared" si="12"/>
        <v>0</v>
      </c>
      <c r="Q61" s="81">
        <f t="shared" si="12"/>
        <v>0</v>
      </c>
      <c r="R61" s="82">
        <f>R13-R37</f>
        <v>0</v>
      </c>
      <c r="S61" s="72"/>
      <c r="T61" s="72"/>
      <c r="U61" s="72"/>
      <c r="V61" s="72"/>
    </row>
    <row r="62" spans="1:22" s="49" customFormat="1" x14ac:dyDescent="0.2">
      <c r="A62" s="3"/>
      <c r="B62" s="84" t="s">
        <v>17</v>
      </c>
      <c r="C62" s="33" t="s">
        <v>40</v>
      </c>
      <c r="D62" s="88">
        <f>SUM(E62:H62)</f>
        <v>8.2409617470993801</v>
      </c>
      <c r="E62" s="81">
        <f t="shared" ref="E62:G62" si="13">E14-E38</f>
        <v>8.2409617470993801</v>
      </c>
      <c r="F62" s="81">
        <f t="shared" si="13"/>
        <v>0</v>
      </c>
      <c r="G62" s="81">
        <f t="shared" si="13"/>
        <v>0</v>
      </c>
      <c r="H62" s="82">
        <f>H14-H38</f>
        <v>0</v>
      </c>
      <c r="I62" s="88">
        <f>SUM(J62:M62)</f>
        <v>6.7177118877647217</v>
      </c>
      <c r="J62" s="81">
        <f t="shared" si="11"/>
        <v>6.7177118877647217</v>
      </c>
      <c r="K62" s="81">
        <f t="shared" si="11"/>
        <v>0</v>
      </c>
      <c r="L62" s="81">
        <f t="shared" si="11"/>
        <v>0</v>
      </c>
      <c r="M62" s="82">
        <f>M14-M38</f>
        <v>0</v>
      </c>
      <c r="N62" s="88">
        <f>SUM(O62:R62)</f>
        <v>9.764211606434035</v>
      </c>
      <c r="O62" s="81">
        <f t="shared" si="12"/>
        <v>9.764211606434035</v>
      </c>
      <c r="P62" s="81">
        <f t="shared" si="12"/>
        <v>0</v>
      </c>
      <c r="Q62" s="81">
        <f t="shared" si="12"/>
        <v>0</v>
      </c>
      <c r="R62" s="82">
        <f>R14-R38</f>
        <v>0</v>
      </c>
      <c r="S62" s="72"/>
      <c r="T62" s="72"/>
      <c r="U62" s="72"/>
      <c r="V62" s="72"/>
    </row>
    <row r="63" spans="1:22" s="49" customFormat="1" x14ac:dyDescent="0.2">
      <c r="A63" s="3"/>
      <c r="B63" s="32" t="s">
        <v>49</v>
      </c>
      <c r="C63" s="33" t="s">
        <v>40</v>
      </c>
      <c r="D63" s="88">
        <f>SUM(E63:H63)</f>
        <v>0</v>
      </c>
      <c r="E63" s="81">
        <f t="shared" ref="E63:G63" si="14">E15-E39</f>
        <v>0</v>
      </c>
      <c r="F63" s="81">
        <f t="shared" si="14"/>
        <v>0</v>
      </c>
      <c r="G63" s="81">
        <f t="shared" si="14"/>
        <v>0</v>
      </c>
      <c r="H63" s="82">
        <f>H15-H39</f>
        <v>0</v>
      </c>
      <c r="I63" s="88">
        <f>SUM(J63:M63)</f>
        <v>0</v>
      </c>
      <c r="J63" s="81">
        <f t="shared" si="11"/>
        <v>0</v>
      </c>
      <c r="K63" s="81">
        <f t="shared" si="11"/>
        <v>0</v>
      </c>
      <c r="L63" s="81">
        <f t="shared" si="11"/>
        <v>0</v>
      </c>
      <c r="M63" s="82">
        <f>M15-M39</f>
        <v>0</v>
      </c>
      <c r="N63" s="88">
        <f>SUM(O63:R63)</f>
        <v>0</v>
      </c>
      <c r="O63" s="81">
        <f t="shared" si="12"/>
        <v>0</v>
      </c>
      <c r="P63" s="81">
        <f t="shared" si="12"/>
        <v>0</v>
      </c>
      <c r="Q63" s="81">
        <f t="shared" si="12"/>
        <v>0</v>
      </c>
      <c r="R63" s="82">
        <f>R15-R39</f>
        <v>0</v>
      </c>
      <c r="S63" s="72"/>
      <c r="T63" s="72"/>
      <c r="U63" s="72"/>
      <c r="V63" s="72"/>
    </row>
    <row r="64" spans="1:22" s="49" customFormat="1" ht="25.5" x14ac:dyDescent="0.2">
      <c r="A64" s="3"/>
      <c r="B64" s="32" t="s">
        <v>18</v>
      </c>
      <c r="C64" s="33" t="s">
        <v>40</v>
      </c>
      <c r="D64" s="88">
        <f>SUM(E64:H64)</f>
        <v>0</v>
      </c>
      <c r="E64" s="81">
        <f t="shared" ref="E64:G64" si="15">E16-E40</f>
        <v>0</v>
      </c>
      <c r="F64" s="81">
        <f t="shared" si="15"/>
        <v>0</v>
      </c>
      <c r="G64" s="81">
        <f t="shared" si="15"/>
        <v>0</v>
      </c>
      <c r="H64" s="82">
        <f>H16-H40</f>
        <v>0</v>
      </c>
      <c r="I64" s="88">
        <f>SUM(J64:M64)</f>
        <v>0</v>
      </c>
      <c r="J64" s="81">
        <f t="shared" si="11"/>
        <v>0</v>
      </c>
      <c r="K64" s="81">
        <f t="shared" si="11"/>
        <v>0</v>
      </c>
      <c r="L64" s="81">
        <f t="shared" si="11"/>
        <v>0</v>
      </c>
      <c r="M64" s="81">
        <f>M16-M40</f>
        <v>0</v>
      </c>
      <c r="N64" s="88">
        <f>SUM(O64:R64)</f>
        <v>0</v>
      </c>
      <c r="O64" s="81">
        <f t="shared" si="12"/>
        <v>0</v>
      </c>
      <c r="P64" s="81">
        <f t="shared" si="12"/>
        <v>0</v>
      </c>
      <c r="Q64" s="81">
        <f t="shared" si="12"/>
        <v>0</v>
      </c>
      <c r="R64" s="82">
        <f>R16-R40</f>
        <v>0</v>
      </c>
      <c r="S64" s="72"/>
      <c r="T64" s="72"/>
      <c r="U64" s="72"/>
      <c r="V64" s="72"/>
    </row>
    <row r="65" spans="1:22" s="49" customFormat="1" x14ac:dyDescent="0.2">
      <c r="A65" s="3"/>
      <c r="B65" s="155" t="s">
        <v>19</v>
      </c>
      <c r="C65" s="74" t="s">
        <v>40</v>
      </c>
      <c r="D65" s="89">
        <f>SUM(E65:H65)</f>
        <v>0.38445906494101056</v>
      </c>
      <c r="E65" s="90">
        <f>AVERAGE(J65,O65)</f>
        <v>0.11126264705800445</v>
      </c>
      <c r="F65" s="90">
        <f>F55*F66/100</f>
        <v>0</v>
      </c>
      <c r="G65" s="90">
        <f>AVERAGE(L65,Q65)</f>
        <v>0.27319641788300614</v>
      </c>
      <c r="H65" s="91">
        <f>H55*H66/100</f>
        <v>0</v>
      </c>
      <c r="I65" s="89">
        <f>SUM(J65:M65)</f>
        <v>0.31780810811715215</v>
      </c>
      <c r="J65" s="90">
        <f>J55*J66/100</f>
        <v>9.529463893652064E-2</v>
      </c>
      <c r="K65" s="90">
        <f>K55*K66/100</f>
        <v>0</v>
      </c>
      <c r="L65" s="90">
        <f>L55*L66/100</f>
        <v>0.2225134691806315</v>
      </c>
      <c r="M65" s="91">
        <f>M55*M66/100</f>
        <v>0</v>
      </c>
      <c r="N65" s="89">
        <f>SUM(O65:R65)</f>
        <v>0.45111002176486903</v>
      </c>
      <c r="O65" s="90">
        <v>0.12723065517948826</v>
      </c>
      <c r="P65" s="90">
        <f>P55*P66/100</f>
        <v>0</v>
      </c>
      <c r="Q65" s="90">
        <v>0.32387936658538075</v>
      </c>
      <c r="R65" s="91">
        <f>R55*R66/100</f>
        <v>0</v>
      </c>
      <c r="S65" s="72"/>
      <c r="T65" s="72"/>
      <c r="U65" s="72"/>
      <c r="V65" s="72"/>
    </row>
    <row r="66" spans="1:22" s="49" customFormat="1" ht="13.5" thickBot="1" x14ac:dyDescent="0.25">
      <c r="A66" s="3"/>
      <c r="B66" s="156"/>
      <c r="C66" s="142" t="s">
        <v>20</v>
      </c>
      <c r="D66" s="143">
        <f t="shared" ref="D66" si="16">IFERROR(D65/D55*100,0)</f>
        <v>4.6652223595745106</v>
      </c>
      <c r="E66" s="144">
        <f>IF($I$23=0,0,E18)</f>
        <v>1.356618466188515</v>
      </c>
      <c r="F66" s="144">
        <f t="shared" ref="F66:H66" si="17">IF($I$23=0,0,F18)</f>
        <v>0</v>
      </c>
      <c r="G66" s="144">
        <f t="shared" si="17"/>
        <v>3.3604426859636756</v>
      </c>
      <c r="H66" s="145">
        <f t="shared" si="17"/>
        <v>0</v>
      </c>
      <c r="I66" s="143">
        <f t="shared" ref="I66" si="18">IFERROR(I65/I55*100,0)</f>
        <v>4.730900822158941</v>
      </c>
      <c r="J66" s="146">
        <f>IF($I$23=0,0,J18)</f>
        <v>1.4185579930881698</v>
      </c>
      <c r="K66" s="146">
        <f t="shared" ref="K66:M66" si="19">IF($I$23=0,0,K18)</f>
        <v>0</v>
      </c>
      <c r="L66" s="146">
        <f t="shared" si="19"/>
        <v>3.3600037693185829</v>
      </c>
      <c r="M66" s="146">
        <f t="shared" si="19"/>
        <v>0</v>
      </c>
      <c r="N66" s="143">
        <f>IFERROR(N65/N55*100,0)</f>
        <v>4.6200360373171439</v>
      </c>
      <c r="O66" s="146">
        <f>IF($N$23=0,0,O18)</f>
        <v>1.3030304985980723</v>
      </c>
      <c r="P66" s="146">
        <f t="shared" ref="P66:R66" si="20">IF($N$23=0,0,P18)</f>
        <v>0</v>
      </c>
      <c r="Q66" s="146">
        <f t="shared" si="20"/>
        <v>3.3607969988071633</v>
      </c>
      <c r="R66" s="146">
        <f t="shared" si="20"/>
        <v>0</v>
      </c>
      <c r="S66" s="72"/>
      <c r="T66" s="72"/>
      <c r="U66" s="72"/>
      <c r="V66" s="72"/>
    </row>
    <row r="67" spans="1:22" s="49" customFormat="1" ht="26.25" thickBot="1" x14ac:dyDescent="0.25">
      <c r="A67" s="3"/>
      <c r="B67" s="130" t="s">
        <v>46</v>
      </c>
      <c r="C67" s="128" t="s">
        <v>40</v>
      </c>
      <c r="D67" s="147">
        <f>SUM(E67:H67)</f>
        <v>7.8565000000000005</v>
      </c>
      <c r="E67" s="148">
        <f>E23</f>
        <v>0</v>
      </c>
      <c r="F67" s="148">
        <f>F23</f>
        <v>0</v>
      </c>
      <c r="G67" s="148">
        <f>G23</f>
        <v>7.8565000000000005</v>
      </c>
      <c r="H67" s="149">
        <f>H23</f>
        <v>0</v>
      </c>
      <c r="I67" s="147">
        <f>SUM(J67:M67)</f>
        <v>6.3998999999999997</v>
      </c>
      <c r="J67" s="148">
        <f>J23</f>
        <v>0</v>
      </c>
      <c r="K67" s="148">
        <f>K23</f>
        <v>0</v>
      </c>
      <c r="L67" s="148">
        <f>L23</f>
        <v>6.3998999999999997</v>
      </c>
      <c r="M67" s="149">
        <f>M23</f>
        <v>0</v>
      </c>
      <c r="N67" s="147">
        <f>SUM(O67:R67)</f>
        <v>9.3131000000000004</v>
      </c>
      <c r="O67" s="148">
        <f>O23</f>
        <v>0</v>
      </c>
      <c r="P67" s="148">
        <f>P23</f>
        <v>0</v>
      </c>
      <c r="Q67" s="148">
        <f>Q23</f>
        <v>9.3131000000000004</v>
      </c>
      <c r="R67" s="149">
        <f>R23</f>
        <v>0</v>
      </c>
      <c r="S67" s="72"/>
      <c r="T67" s="72"/>
      <c r="U67" s="72"/>
      <c r="V67" s="72"/>
    </row>
    <row r="68" spans="1:22" s="49" customFormat="1" x14ac:dyDescent="0.2">
      <c r="A68" s="3"/>
      <c r="B68" s="3"/>
      <c r="C68" s="71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</row>
    <row r="69" spans="1:22" s="49" customFormat="1" x14ac:dyDescent="0.2">
      <c r="A69" s="3"/>
      <c r="B69" s="48"/>
      <c r="C69" s="71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</row>
    <row r="70" spans="1:22" s="7" customFormat="1" x14ac:dyDescent="0.2">
      <c r="A70" s="3"/>
      <c r="B70" s="98" t="s">
        <v>32</v>
      </c>
      <c r="C70" s="1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1:22" s="7" customFormat="1" x14ac:dyDescent="0.2">
      <c r="A71" s="3"/>
      <c r="B71" s="99" t="s">
        <v>33</v>
      </c>
      <c r="C71" s="100" t="s">
        <v>28</v>
      </c>
      <c r="D71" s="101" t="s">
        <v>6</v>
      </c>
      <c r="E71" s="101" t="s">
        <v>7</v>
      </c>
      <c r="F71" s="101" t="s">
        <v>8</v>
      </c>
      <c r="G71" s="101" t="s">
        <v>9</v>
      </c>
      <c r="H71" s="101" t="s">
        <v>10</v>
      </c>
      <c r="I71" s="101" t="s">
        <v>6</v>
      </c>
      <c r="J71" s="101" t="s">
        <v>7</v>
      </c>
      <c r="K71" s="101" t="s">
        <v>8</v>
      </c>
      <c r="L71" s="101" t="s">
        <v>9</v>
      </c>
      <c r="M71" s="101" t="s">
        <v>10</v>
      </c>
      <c r="N71" s="101" t="s">
        <v>6</v>
      </c>
      <c r="O71" s="101" t="s">
        <v>7</v>
      </c>
      <c r="P71" s="101" t="s">
        <v>8</v>
      </c>
      <c r="Q71" s="101" t="s">
        <v>9</v>
      </c>
      <c r="R71" s="101" t="s">
        <v>10</v>
      </c>
    </row>
    <row r="72" spans="1:22" s="7" customFormat="1" x14ac:dyDescent="0.2">
      <c r="A72" s="3"/>
      <c r="B72" s="102"/>
      <c r="C72" s="103" t="s">
        <v>12</v>
      </c>
      <c r="D72" s="104">
        <f>SUM(E72:H72)</f>
        <v>0</v>
      </c>
      <c r="E72" s="105"/>
      <c r="F72" s="105"/>
      <c r="G72" s="105"/>
      <c r="H72" s="105"/>
      <c r="I72" s="104">
        <f>SUM(J72:M72)</f>
        <v>0</v>
      </c>
      <c r="J72" s="105"/>
      <c r="K72" s="105"/>
      <c r="L72" s="105"/>
      <c r="M72" s="105"/>
      <c r="N72" s="104">
        <f>SUM(O72:R72)</f>
        <v>0</v>
      </c>
      <c r="O72" s="105"/>
      <c r="P72" s="105"/>
      <c r="Q72" s="105"/>
      <c r="R72" s="105"/>
    </row>
    <row r="73" spans="1:22" s="7" customFormat="1" x14ac:dyDescent="0.2">
      <c r="A73" s="3"/>
      <c r="B73" s="102"/>
      <c r="C73" s="103" t="s">
        <v>12</v>
      </c>
      <c r="D73" s="104">
        <f>SUM(E73:H73)</f>
        <v>0</v>
      </c>
      <c r="E73" s="105"/>
      <c r="F73" s="105"/>
      <c r="G73" s="105"/>
      <c r="H73" s="105"/>
      <c r="I73" s="104">
        <f>SUM(J73:M73)</f>
        <v>0</v>
      </c>
      <c r="J73" s="105"/>
      <c r="K73" s="105"/>
      <c r="L73" s="105"/>
      <c r="M73" s="105"/>
      <c r="N73" s="104">
        <f>SUM(O73:R73)</f>
        <v>0</v>
      </c>
      <c r="O73" s="105"/>
      <c r="P73" s="105"/>
      <c r="Q73" s="105"/>
      <c r="R73" s="105"/>
    </row>
    <row r="74" spans="1:22" s="7" customFormat="1" x14ac:dyDescent="0.2">
      <c r="A74" s="3"/>
      <c r="B74" s="102"/>
      <c r="C74" s="103" t="s">
        <v>12</v>
      </c>
      <c r="D74" s="104">
        <f>SUM(E74:H74)</f>
        <v>0</v>
      </c>
      <c r="E74" s="105"/>
      <c r="F74" s="105"/>
      <c r="G74" s="105"/>
      <c r="H74" s="105"/>
      <c r="I74" s="104">
        <f>SUM(J74:M74)</f>
        <v>0</v>
      </c>
      <c r="J74" s="105"/>
      <c r="K74" s="105"/>
      <c r="L74" s="105"/>
      <c r="M74" s="105"/>
      <c r="N74" s="104">
        <f>SUM(O74:R74)</f>
        <v>0</v>
      </c>
      <c r="O74" s="105"/>
      <c r="P74" s="105"/>
      <c r="Q74" s="105"/>
      <c r="R74" s="105"/>
    </row>
    <row r="75" spans="1:22" s="7" customFormat="1" x14ac:dyDescent="0.2">
      <c r="A75" s="3"/>
      <c r="B75" s="102"/>
      <c r="C75" s="103" t="s">
        <v>12</v>
      </c>
      <c r="D75" s="104">
        <f>SUM(E75:H75)</f>
        <v>0</v>
      </c>
      <c r="E75" s="105"/>
      <c r="F75" s="105"/>
      <c r="G75" s="105"/>
      <c r="H75" s="105"/>
      <c r="I75" s="104">
        <f>SUM(J75:M75)</f>
        <v>0</v>
      </c>
      <c r="J75" s="105"/>
      <c r="K75" s="105"/>
      <c r="L75" s="105"/>
      <c r="M75" s="105"/>
      <c r="N75" s="104">
        <f>SUM(O75:R75)</f>
        <v>0</v>
      </c>
      <c r="O75" s="105"/>
      <c r="P75" s="105"/>
      <c r="Q75" s="105"/>
      <c r="R75" s="105"/>
    </row>
    <row r="76" spans="1:22" s="7" customFormat="1" x14ac:dyDescent="0.2">
      <c r="A76" s="3"/>
      <c r="B76" s="106" t="s">
        <v>34</v>
      </c>
      <c r="C76" s="103" t="s">
        <v>12</v>
      </c>
      <c r="D76" s="107">
        <f t="shared" ref="D76:R76" si="21">SUM(D72:D75)</f>
        <v>0</v>
      </c>
      <c r="E76" s="107">
        <f>SUM(E72:E75)</f>
        <v>0</v>
      </c>
      <c r="F76" s="107">
        <f>SUM(F72:F75)</f>
        <v>0</v>
      </c>
      <c r="G76" s="107">
        <f>SUM(G72:G75)</f>
        <v>0</v>
      </c>
      <c r="H76" s="107">
        <f>SUM(H72:H75)</f>
        <v>0</v>
      </c>
      <c r="I76" s="107">
        <f t="shared" si="21"/>
        <v>0</v>
      </c>
      <c r="J76" s="107">
        <f t="shared" si="21"/>
        <v>0</v>
      </c>
      <c r="K76" s="107">
        <f t="shared" si="21"/>
        <v>0</v>
      </c>
      <c r="L76" s="107">
        <f t="shared" si="21"/>
        <v>0</v>
      </c>
      <c r="M76" s="107">
        <f t="shared" si="21"/>
        <v>0</v>
      </c>
      <c r="N76" s="107">
        <f t="shared" si="21"/>
        <v>0</v>
      </c>
      <c r="O76" s="107">
        <f t="shared" si="21"/>
        <v>0</v>
      </c>
      <c r="P76" s="107">
        <f t="shared" si="21"/>
        <v>0</v>
      </c>
      <c r="Q76" s="107">
        <f t="shared" si="21"/>
        <v>0</v>
      </c>
      <c r="R76" s="107">
        <f t="shared" si="21"/>
        <v>0</v>
      </c>
    </row>
    <row r="77" spans="1:22" s="7" customFormat="1" x14ac:dyDescent="0.2">
      <c r="A77" s="3"/>
      <c r="B77" s="108"/>
      <c r="C77" s="109"/>
      <c r="D77" s="110">
        <f>D76-D16</f>
        <v>0</v>
      </c>
      <c r="E77" s="110">
        <f t="shared" ref="E77:R77" si="22">E76-E16</f>
        <v>0</v>
      </c>
      <c r="F77" s="110">
        <f t="shared" si="22"/>
        <v>0</v>
      </c>
      <c r="G77" s="110">
        <f>G76-G16</f>
        <v>0</v>
      </c>
      <c r="H77" s="110">
        <f t="shared" si="22"/>
        <v>0</v>
      </c>
      <c r="I77" s="110">
        <f t="shared" si="22"/>
        <v>0</v>
      </c>
      <c r="J77" s="110">
        <f t="shared" si="22"/>
        <v>0</v>
      </c>
      <c r="K77" s="110">
        <f t="shared" si="22"/>
        <v>0</v>
      </c>
      <c r="L77" s="110">
        <f t="shared" si="22"/>
        <v>0</v>
      </c>
      <c r="M77" s="110">
        <f t="shared" si="22"/>
        <v>0</v>
      </c>
      <c r="N77" s="110">
        <f t="shared" si="22"/>
        <v>0</v>
      </c>
      <c r="O77" s="110">
        <f t="shared" si="22"/>
        <v>0</v>
      </c>
      <c r="P77" s="110">
        <f t="shared" si="22"/>
        <v>0</v>
      </c>
      <c r="Q77" s="110">
        <f t="shared" si="22"/>
        <v>0</v>
      </c>
      <c r="R77" s="110">
        <f t="shared" si="22"/>
        <v>0</v>
      </c>
    </row>
    <row r="78" spans="1:22" s="7" customFormat="1" x14ac:dyDescent="0.2">
      <c r="A78" s="3"/>
      <c r="B78" s="1"/>
      <c r="C78" s="1"/>
      <c r="D78" s="1"/>
      <c r="E78" s="1"/>
      <c r="F78" s="1"/>
      <c r="G78" s="1"/>
      <c r="H78" s="111"/>
      <c r="I78" s="111"/>
      <c r="J78" s="111"/>
      <c r="K78" s="111"/>
      <c r="L78" s="111"/>
      <c r="M78" s="1"/>
      <c r="N78" s="1"/>
      <c r="O78" s="1"/>
      <c r="P78" s="1"/>
      <c r="Q78" s="1"/>
      <c r="R78" s="1"/>
    </row>
    <row r="79" spans="1:22" s="7" customFormat="1" x14ac:dyDescent="0.2">
      <c r="A79" s="3"/>
      <c r="B79" s="98" t="s">
        <v>35</v>
      </c>
      <c r="C79" s="1"/>
      <c r="D79" s="1"/>
      <c r="E79" s="1"/>
      <c r="F79" s="1"/>
      <c r="G79" s="1"/>
      <c r="H79" s="111"/>
      <c r="I79" s="111"/>
      <c r="J79" s="111"/>
      <c r="K79" s="111"/>
      <c r="L79" s="111"/>
      <c r="M79" s="1"/>
      <c r="N79" s="1"/>
      <c r="O79" s="1"/>
      <c r="P79" s="1"/>
      <c r="Q79" s="1"/>
      <c r="R79" s="1"/>
    </row>
    <row r="80" spans="1:22" s="7" customFormat="1" x14ac:dyDescent="0.2">
      <c r="A80" s="3"/>
      <c r="B80" s="99" t="s">
        <v>33</v>
      </c>
      <c r="C80" s="100" t="s">
        <v>28</v>
      </c>
      <c r="D80" s="101" t="s">
        <v>6</v>
      </c>
      <c r="E80" s="101" t="s">
        <v>7</v>
      </c>
      <c r="F80" s="101" t="s">
        <v>8</v>
      </c>
      <c r="G80" s="101" t="s">
        <v>9</v>
      </c>
      <c r="H80" s="101" t="s">
        <v>10</v>
      </c>
      <c r="I80" s="101" t="s">
        <v>6</v>
      </c>
      <c r="J80" s="101" t="s">
        <v>7</v>
      </c>
      <c r="K80" s="101" t="s">
        <v>8</v>
      </c>
      <c r="L80" s="101" t="s">
        <v>9</v>
      </c>
      <c r="M80" s="101" t="s">
        <v>10</v>
      </c>
      <c r="N80" s="101" t="s">
        <v>6</v>
      </c>
      <c r="O80" s="101" t="s">
        <v>7</v>
      </c>
      <c r="P80" s="101" t="s">
        <v>8</v>
      </c>
      <c r="Q80" s="101" t="s">
        <v>9</v>
      </c>
      <c r="R80" s="101" t="s">
        <v>10</v>
      </c>
    </row>
    <row r="81" spans="1:18" s="7" customFormat="1" ht="25.5" x14ac:dyDescent="0.2">
      <c r="A81" s="3"/>
      <c r="B81" s="112" t="s">
        <v>51</v>
      </c>
      <c r="C81" s="103" t="s">
        <v>12</v>
      </c>
      <c r="D81" s="104">
        <f>SUM(E81:H81)</f>
        <v>17.68215</v>
      </c>
      <c r="E81" s="105">
        <f>AVERAGE(J81,O81)</f>
        <v>6.5664499999999997</v>
      </c>
      <c r="F81" s="105"/>
      <c r="G81" s="105">
        <f>AVERAGE(L81,Q81)</f>
        <v>11.1157</v>
      </c>
      <c r="H81" s="105"/>
      <c r="I81" s="104">
        <f>SUM(J81:M81)</f>
        <v>17.701499999999999</v>
      </c>
      <c r="J81" s="105">
        <v>6.7663000000000002</v>
      </c>
      <c r="K81" s="105"/>
      <c r="L81" s="105">
        <v>10.9352</v>
      </c>
      <c r="M81" s="105"/>
      <c r="N81" s="104">
        <f>SUM(O81:R81)</f>
        <v>17.662800000000001</v>
      </c>
      <c r="O81" s="105">
        <v>6.3666</v>
      </c>
      <c r="P81" s="105"/>
      <c r="Q81" s="105">
        <v>11.296200000000001</v>
      </c>
      <c r="R81" s="105"/>
    </row>
    <row r="82" spans="1:18" s="7" customFormat="1" x14ac:dyDescent="0.2">
      <c r="A82" s="3"/>
      <c r="B82" s="112" t="s">
        <v>52</v>
      </c>
      <c r="C82" s="103" t="s">
        <v>12</v>
      </c>
      <c r="D82" s="104">
        <f>SUM(E82:H82)</f>
        <v>0.432475</v>
      </c>
      <c r="E82" s="105"/>
      <c r="F82" s="105"/>
      <c r="G82" s="105">
        <f>AVERAGE(L82,Q82)</f>
        <v>0.432475</v>
      </c>
      <c r="H82" s="105"/>
      <c r="I82" s="104">
        <f>SUM(J82:M82)</f>
        <v>0</v>
      </c>
      <c r="J82" s="105"/>
      <c r="K82" s="105"/>
      <c r="L82" s="105">
        <v>0</v>
      </c>
      <c r="M82" s="105"/>
      <c r="N82" s="104">
        <f>SUM(O82:R82)</f>
        <v>0.86495</v>
      </c>
      <c r="O82" s="105"/>
      <c r="P82" s="105"/>
      <c r="Q82" s="105">
        <v>0.86495</v>
      </c>
      <c r="R82" s="105"/>
    </row>
    <row r="83" spans="1:18" s="7" customFormat="1" x14ac:dyDescent="0.2">
      <c r="A83" s="3"/>
      <c r="B83" s="113"/>
      <c r="C83" s="103" t="s">
        <v>12</v>
      </c>
      <c r="D83" s="104">
        <f>SUM(E83:H83)</f>
        <v>0</v>
      </c>
      <c r="E83" s="105"/>
      <c r="F83" s="105"/>
      <c r="G83" s="105"/>
      <c r="H83" s="105"/>
      <c r="I83" s="104">
        <f>SUM(J83:M83)</f>
        <v>0</v>
      </c>
      <c r="J83" s="105"/>
      <c r="K83" s="105"/>
      <c r="L83" s="105"/>
      <c r="M83" s="105"/>
      <c r="N83" s="104">
        <f>SUM(O83:R83)</f>
        <v>0</v>
      </c>
      <c r="O83" s="105"/>
      <c r="P83" s="105"/>
      <c r="Q83" s="105"/>
      <c r="R83" s="105"/>
    </row>
    <row r="84" spans="1:18" s="7" customFormat="1" x14ac:dyDescent="0.2">
      <c r="A84" s="3"/>
      <c r="B84" s="113"/>
      <c r="C84" s="103" t="s">
        <v>12</v>
      </c>
      <c r="D84" s="104">
        <f>SUM(E84:H84)</f>
        <v>0</v>
      </c>
      <c r="E84" s="105"/>
      <c r="F84" s="105"/>
      <c r="G84" s="105"/>
      <c r="H84" s="105"/>
      <c r="I84" s="104">
        <f>SUM(J84:M84)</f>
        <v>0</v>
      </c>
      <c r="J84" s="105"/>
      <c r="K84" s="105"/>
      <c r="L84" s="105"/>
      <c r="M84" s="105"/>
      <c r="N84" s="104">
        <f>SUM(O84:R84)</f>
        <v>0</v>
      </c>
      <c r="O84" s="105"/>
      <c r="P84" s="105"/>
      <c r="Q84" s="105"/>
      <c r="R84" s="105"/>
    </row>
    <row r="85" spans="1:18" s="7" customFormat="1" x14ac:dyDescent="0.2">
      <c r="A85" s="3"/>
      <c r="B85" s="106" t="s">
        <v>34</v>
      </c>
      <c r="C85" s="103" t="s">
        <v>12</v>
      </c>
      <c r="D85" s="114">
        <f t="shared" ref="D85:R85" si="23">SUM(D81:D84)</f>
        <v>18.114625</v>
      </c>
      <c r="E85" s="114">
        <f t="shared" si="23"/>
        <v>6.5664499999999997</v>
      </c>
      <c r="F85" s="114">
        <f t="shared" si="23"/>
        <v>0</v>
      </c>
      <c r="G85" s="114">
        <f t="shared" si="23"/>
        <v>11.548175000000001</v>
      </c>
      <c r="H85" s="114">
        <f t="shared" si="23"/>
        <v>0</v>
      </c>
      <c r="I85" s="114">
        <f t="shared" si="23"/>
        <v>17.701499999999999</v>
      </c>
      <c r="J85" s="114">
        <f t="shared" si="23"/>
        <v>6.7663000000000002</v>
      </c>
      <c r="K85" s="114">
        <f t="shared" si="23"/>
        <v>0</v>
      </c>
      <c r="L85" s="114">
        <f t="shared" si="23"/>
        <v>10.9352</v>
      </c>
      <c r="M85" s="114">
        <f t="shared" si="23"/>
        <v>0</v>
      </c>
      <c r="N85" s="114">
        <f t="shared" si="23"/>
        <v>18.527750000000001</v>
      </c>
      <c r="O85" s="114">
        <f t="shared" si="23"/>
        <v>6.3666</v>
      </c>
      <c r="P85" s="114">
        <f t="shared" si="23"/>
        <v>0</v>
      </c>
      <c r="Q85" s="114">
        <f t="shared" si="23"/>
        <v>12.161150000000001</v>
      </c>
      <c r="R85" s="114">
        <f t="shared" si="23"/>
        <v>0</v>
      </c>
    </row>
    <row r="86" spans="1:18" s="7" customFormat="1" x14ac:dyDescent="0.2">
      <c r="A86" s="3"/>
      <c r="B86" s="108"/>
      <c r="C86" s="109"/>
      <c r="D86" s="110">
        <f>D85-D22</f>
        <v>0</v>
      </c>
      <c r="E86" s="110">
        <f t="shared" ref="E86:R86" si="24">E85-E22</f>
        <v>0</v>
      </c>
      <c r="F86" s="110">
        <f t="shared" si="24"/>
        <v>0</v>
      </c>
      <c r="G86" s="110">
        <f>G85-G22</f>
        <v>0</v>
      </c>
      <c r="H86" s="110">
        <f t="shared" si="24"/>
        <v>0</v>
      </c>
      <c r="I86" s="110">
        <f t="shared" si="24"/>
        <v>0</v>
      </c>
      <c r="J86" s="110">
        <f t="shared" si="24"/>
        <v>0</v>
      </c>
      <c r="K86" s="110">
        <f t="shared" si="24"/>
        <v>0</v>
      </c>
      <c r="L86" s="110">
        <f t="shared" si="24"/>
        <v>0</v>
      </c>
      <c r="M86" s="110">
        <f t="shared" si="24"/>
        <v>0</v>
      </c>
      <c r="N86" s="110">
        <f t="shared" si="24"/>
        <v>0</v>
      </c>
      <c r="O86" s="110">
        <f t="shared" si="24"/>
        <v>0</v>
      </c>
      <c r="P86" s="110">
        <f t="shared" si="24"/>
        <v>0</v>
      </c>
      <c r="Q86" s="110">
        <f t="shared" si="24"/>
        <v>0</v>
      </c>
      <c r="R86" s="110">
        <f t="shared" si="24"/>
        <v>0</v>
      </c>
    </row>
    <row r="87" spans="1:18" s="7" customFormat="1" x14ac:dyDescent="0.2">
      <c r="A87" s="3"/>
      <c r="B87" s="1"/>
      <c r="C87" s="1"/>
      <c r="D87" s="1"/>
      <c r="E87" s="1"/>
      <c r="F87" s="1"/>
      <c r="G87" s="1"/>
      <c r="H87" s="1"/>
      <c r="I87" s="111"/>
      <c r="J87" s="111"/>
      <c r="K87" s="111"/>
      <c r="L87" s="111"/>
      <c r="M87" s="111"/>
      <c r="N87" s="1"/>
      <c r="O87" s="1"/>
      <c r="P87" s="1"/>
      <c r="Q87" s="1"/>
      <c r="R87" s="1"/>
    </row>
    <row r="88" spans="1:18" s="7" customFormat="1" x14ac:dyDescent="0.2">
      <c r="A88" s="3"/>
      <c r="B88" s="98" t="s">
        <v>36</v>
      </c>
      <c r="C88" s="1"/>
      <c r="D88" s="1"/>
      <c r="E88" s="1"/>
      <c r="F88" s="1"/>
      <c r="G88" s="1"/>
      <c r="H88" s="1"/>
      <c r="I88" s="111"/>
      <c r="J88" s="111"/>
      <c r="K88" s="111"/>
      <c r="L88" s="111"/>
      <c r="M88" s="111"/>
      <c r="N88" s="1"/>
      <c r="O88" s="1"/>
      <c r="P88" s="1"/>
      <c r="Q88" s="1"/>
      <c r="R88" s="1"/>
    </row>
    <row r="89" spans="1:18" s="7" customFormat="1" x14ac:dyDescent="0.2">
      <c r="A89" s="3"/>
      <c r="B89" s="99" t="s">
        <v>37</v>
      </c>
      <c r="C89" s="100" t="s">
        <v>28</v>
      </c>
      <c r="D89" s="101" t="s">
        <v>6</v>
      </c>
      <c r="E89" s="101" t="s">
        <v>7</v>
      </c>
      <c r="F89" s="101" t="s">
        <v>8</v>
      </c>
      <c r="G89" s="101" t="s">
        <v>9</v>
      </c>
      <c r="H89" s="101" t="s">
        <v>10</v>
      </c>
      <c r="I89" s="101" t="s">
        <v>6</v>
      </c>
      <c r="J89" s="101" t="s">
        <v>7</v>
      </c>
      <c r="K89" s="101" t="s">
        <v>8</v>
      </c>
      <c r="L89" s="101" t="s">
        <v>9</v>
      </c>
      <c r="M89" s="101" t="s">
        <v>10</v>
      </c>
      <c r="N89" s="101" t="s">
        <v>6</v>
      </c>
      <c r="O89" s="101" t="s">
        <v>7</v>
      </c>
      <c r="P89" s="101" t="s">
        <v>8</v>
      </c>
      <c r="Q89" s="101" t="s">
        <v>9</v>
      </c>
      <c r="R89" s="101" t="s">
        <v>10</v>
      </c>
    </row>
    <row r="90" spans="1:18" s="7" customFormat="1" x14ac:dyDescent="0.2">
      <c r="A90" s="3"/>
      <c r="B90" s="102"/>
      <c r="C90" s="103" t="s">
        <v>12</v>
      </c>
      <c r="D90" s="104">
        <f>SUM(E90:H90)</f>
        <v>0</v>
      </c>
      <c r="E90" s="105"/>
      <c r="F90" s="105"/>
      <c r="G90" s="105"/>
      <c r="H90" s="105"/>
      <c r="I90" s="104">
        <f>SUM(J90:M90)</f>
        <v>0</v>
      </c>
      <c r="J90" s="105"/>
      <c r="K90" s="105"/>
      <c r="L90" s="105"/>
      <c r="M90" s="105"/>
      <c r="N90" s="104">
        <f>SUM(O90:R90)</f>
        <v>0</v>
      </c>
      <c r="O90" s="105"/>
      <c r="P90" s="105"/>
      <c r="Q90" s="105"/>
      <c r="R90" s="105"/>
    </row>
    <row r="91" spans="1:18" s="7" customFormat="1" x14ac:dyDescent="0.2">
      <c r="A91" s="3"/>
      <c r="B91" s="102"/>
      <c r="C91" s="103" t="s">
        <v>12</v>
      </c>
      <c r="D91" s="104">
        <f>SUM(E91:H91)</f>
        <v>0</v>
      </c>
      <c r="E91" s="105"/>
      <c r="F91" s="105"/>
      <c r="G91" s="105"/>
      <c r="H91" s="105"/>
      <c r="I91" s="104">
        <f>SUM(J91:M91)</f>
        <v>0</v>
      </c>
      <c r="J91" s="105"/>
      <c r="K91" s="105"/>
      <c r="L91" s="105"/>
      <c r="M91" s="105"/>
      <c r="N91" s="104">
        <f>SUM(O91:R91)</f>
        <v>0</v>
      </c>
      <c r="O91" s="105"/>
      <c r="P91" s="105"/>
      <c r="Q91" s="105"/>
      <c r="R91" s="105"/>
    </row>
    <row r="92" spans="1:18" s="7" customFormat="1" x14ac:dyDescent="0.2">
      <c r="A92" s="3"/>
      <c r="B92" s="102"/>
      <c r="C92" s="103" t="s">
        <v>12</v>
      </c>
      <c r="D92" s="104">
        <f>SUM(E92:H92)</f>
        <v>0</v>
      </c>
      <c r="E92" s="105"/>
      <c r="F92" s="105"/>
      <c r="G92" s="105"/>
      <c r="H92" s="105"/>
      <c r="I92" s="104">
        <f>SUM(J92:M92)</f>
        <v>0</v>
      </c>
      <c r="J92" s="105"/>
      <c r="K92" s="105"/>
      <c r="L92" s="105"/>
      <c r="M92" s="105"/>
      <c r="N92" s="104">
        <f>SUM(O92:R92)</f>
        <v>0</v>
      </c>
      <c r="O92" s="105"/>
      <c r="P92" s="105"/>
      <c r="Q92" s="105"/>
      <c r="R92" s="105"/>
    </row>
    <row r="93" spans="1:18" s="7" customFormat="1" x14ac:dyDescent="0.2">
      <c r="A93" s="3"/>
      <c r="B93" s="102"/>
      <c r="C93" s="103" t="s">
        <v>12</v>
      </c>
      <c r="D93" s="104">
        <f>SUM(E93:H93)</f>
        <v>0</v>
      </c>
      <c r="E93" s="105"/>
      <c r="F93" s="105"/>
      <c r="G93" s="105"/>
      <c r="H93" s="105"/>
      <c r="I93" s="104">
        <f>SUM(J93:M93)</f>
        <v>0</v>
      </c>
      <c r="J93" s="105"/>
      <c r="K93" s="105"/>
      <c r="L93" s="105"/>
      <c r="M93" s="105"/>
      <c r="N93" s="104">
        <f>SUM(O93:R93)</f>
        <v>0</v>
      </c>
      <c r="O93" s="105"/>
      <c r="P93" s="105"/>
      <c r="Q93" s="105"/>
      <c r="R93" s="105"/>
    </row>
    <row r="94" spans="1:18" s="7" customFormat="1" x14ac:dyDescent="0.2">
      <c r="A94" s="3"/>
      <c r="B94" s="106" t="s">
        <v>34</v>
      </c>
      <c r="C94" s="103" t="s">
        <v>12</v>
      </c>
      <c r="D94" s="104">
        <f t="shared" ref="D94:R94" si="25">SUM(D90:D93)</f>
        <v>0</v>
      </c>
      <c r="E94" s="104">
        <f t="shared" si="25"/>
        <v>0</v>
      </c>
      <c r="F94" s="104">
        <f t="shared" si="25"/>
        <v>0</v>
      </c>
      <c r="G94" s="104">
        <f t="shared" si="25"/>
        <v>0</v>
      </c>
      <c r="H94" s="104">
        <f t="shared" si="25"/>
        <v>0</v>
      </c>
      <c r="I94" s="104">
        <f t="shared" si="25"/>
        <v>0</v>
      </c>
      <c r="J94" s="104">
        <f t="shared" si="25"/>
        <v>0</v>
      </c>
      <c r="K94" s="104">
        <f t="shared" si="25"/>
        <v>0</v>
      </c>
      <c r="L94" s="104">
        <f t="shared" si="25"/>
        <v>0</v>
      </c>
      <c r="M94" s="104">
        <f t="shared" si="25"/>
        <v>0</v>
      </c>
      <c r="N94" s="104">
        <f t="shared" si="25"/>
        <v>0</v>
      </c>
      <c r="O94" s="104">
        <f t="shared" si="25"/>
        <v>0</v>
      </c>
      <c r="P94" s="104">
        <f t="shared" si="25"/>
        <v>0</v>
      </c>
      <c r="Q94" s="104">
        <f t="shared" si="25"/>
        <v>0</v>
      </c>
      <c r="R94" s="104">
        <f t="shared" si="25"/>
        <v>0</v>
      </c>
    </row>
    <row r="95" spans="1:18" s="7" customFormat="1" x14ac:dyDescent="0.2">
      <c r="A95" s="3"/>
      <c r="B95" s="108"/>
      <c r="C95" s="72"/>
      <c r="D95" s="141">
        <f>D94-D21</f>
        <v>0</v>
      </c>
      <c r="E95" s="141">
        <f t="shared" ref="E95:R95" si="26">E94-E21</f>
        <v>0</v>
      </c>
      <c r="F95" s="141">
        <f t="shared" si="26"/>
        <v>0</v>
      </c>
      <c r="G95" s="141">
        <f t="shared" si="26"/>
        <v>0</v>
      </c>
      <c r="H95" s="141">
        <f t="shared" si="26"/>
        <v>0</v>
      </c>
      <c r="I95" s="141">
        <f t="shared" si="26"/>
        <v>0</v>
      </c>
      <c r="J95" s="141">
        <f t="shared" si="26"/>
        <v>0</v>
      </c>
      <c r="K95" s="141">
        <f t="shared" si="26"/>
        <v>0</v>
      </c>
      <c r="L95" s="141">
        <f t="shared" si="26"/>
        <v>0</v>
      </c>
      <c r="M95" s="141">
        <f t="shared" si="26"/>
        <v>0</v>
      </c>
      <c r="N95" s="141">
        <f t="shared" si="26"/>
        <v>0</v>
      </c>
      <c r="O95" s="141">
        <f t="shared" si="26"/>
        <v>0</v>
      </c>
      <c r="P95" s="141">
        <f t="shared" si="26"/>
        <v>0</v>
      </c>
      <c r="Q95" s="141">
        <f t="shared" si="26"/>
        <v>0</v>
      </c>
      <c r="R95" s="141">
        <f t="shared" si="26"/>
        <v>0</v>
      </c>
    </row>
    <row r="98" spans="12:17" x14ac:dyDescent="0.2">
      <c r="L98" s="150"/>
      <c r="Q98" s="150"/>
    </row>
    <row r="99" spans="12:17" x14ac:dyDescent="0.2">
      <c r="L99" s="150"/>
    </row>
    <row r="100" spans="12:17" x14ac:dyDescent="0.2">
      <c r="N100" s="150"/>
    </row>
  </sheetData>
  <sheetProtection formatColumns="0" formatRows="0"/>
  <protectedRanges>
    <protectedRange sqref="B90:B93 B81 B72:B75 B83:B84" name="Диапазон1_1"/>
    <protectedRange sqref="B82" name="Диапазон1_1_1"/>
  </protectedRanges>
  <mergeCells count="21">
    <mergeCell ref="B4:B6"/>
    <mergeCell ref="C4:C6"/>
    <mergeCell ref="D4:R4"/>
    <mergeCell ref="D5:H5"/>
    <mergeCell ref="I5:M5"/>
    <mergeCell ref="N5:R5"/>
    <mergeCell ref="B17:B18"/>
    <mergeCell ref="B28:B30"/>
    <mergeCell ref="C28:C30"/>
    <mergeCell ref="D28:R28"/>
    <mergeCell ref="D29:H29"/>
    <mergeCell ref="I29:M29"/>
    <mergeCell ref="N29:R29"/>
    <mergeCell ref="B65:B66"/>
    <mergeCell ref="B41:B42"/>
    <mergeCell ref="B52:B54"/>
    <mergeCell ref="C52:C54"/>
    <mergeCell ref="D52:R52"/>
    <mergeCell ref="D53:H53"/>
    <mergeCell ref="I53:M53"/>
    <mergeCell ref="N53:R53"/>
  </mergeCells>
  <conditionalFormatting sqref="D77:R77">
    <cfRule type="cellIs" priority="4" operator="notEqual">
      <formula>0</formula>
    </cfRule>
  </conditionalFormatting>
  <conditionalFormatting sqref="D86:R86 D95:R95 A77:XFD77">
    <cfRule type="cellIs" dxfId="0" priority="3" operator="notEqual">
      <formula>0</formula>
    </cfRule>
  </conditionalFormatting>
  <pageMargins left="0.37" right="0.11811023622047245" top="0.35433070866141736" bottom="0.15748031496062992" header="0.31496062992125984" footer="0.31496062992125984"/>
  <pageSetup paperSize="9" scale="61" fitToWidth="2" fitToHeight="2" orientation="landscape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Баланс ЭЭ</vt:lpstr>
      <vt:lpstr>Баланс Мощности</vt:lpstr>
      <vt:lpstr>'Баланс Мощности'!Заголовки_для_печати</vt:lpstr>
      <vt:lpstr>'Баланс ЭЭ'!Заголовки_для_печати</vt:lpstr>
      <vt:lpstr>'Баланс ЭЭ'!Область_печати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Кобозова Анастасия Юджиновна</dc:creator>
  <cp:lastModifiedBy>Сергей Хамин</cp:lastModifiedBy>
  <cp:lastPrinted>2022-03-31T08:54:14Z</cp:lastPrinted>
  <dcterms:created xsi:type="dcterms:W3CDTF">2021-03-11T11:32:04Z</dcterms:created>
  <dcterms:modified xsi:type="dcterms:W3CDTF">2022-06-10T06:45:14Z</dcterms:modified>
</cp:coreProperties>
</file>